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Volumes/Main Drive/Dropbox/Dropbox/Subs/Exam Analysis/"/>
    </mc:Choice>
  </mc:AlternateContent>
  <xr:revisionPtr revIDLastSave="0" documentId="13_ncr:1_{285625D1-8582-CB42-8D14-C6350B4A0BCA}" xr6:coauthVersionLast="47" xr6:coauthVersionMax="47" xr10:uidLastSave="{00000000-0000-0000-0000-000000000000}"/>
  <bookViews>
    <workbookView xWindow="39080" yWindow="720" windowWidth="37720" windowHeight="20040" firstSheet="1" activeTab="1" xr2:uid="{4BA2426D-5ECB-7448-A33E-1A49774BBAED}"/>
  </bookViews>
  <sheets>
    <sheet name="Cohort Size" sheetId="6" r:id="rId1"/>
    <sheet name="Student Data" sheetId="3" r:id="rId2"/>
    <sheet name="Nat Haz QLR" sheetId="2" r:id="rId3"/>
    <sheet name="Nat Haz AO Report" sheetId="4" r:id="rId4"/>
    <sheet name="Liv World QLR" sheetId="7" r:id="rId5"/>
    <sheet name="Liv World AO Report" sheetId="8" r:id="rId6"/>
    <sheet name="Coasts QLR" sheetId="9" r:id="rId7"/>
    <sheet name="Coasts AO Report " sheetId="12" r:id="rId8"/>
    <sheet name="Rivers QLR" sheetId="10" r:id="rId9"/>
    <sheet name="Rivers AO Report" sheetId="13" r:id="rId10"/>
    <sheet name="Glacial QLR" sheetId="11" r:id="rId11"/>
    <sheet name="Glacial AO Report " sheetId="14" r:id="rId12"/>
    <sheet name="Full AO Report" sheetId="15" r:id="rId13"/>
    <sheet name="Calculations" sheetId="1"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B3" i="15"/>
  <c r="C3" i="15"/>
  <c r="A4" i="15"/>
  <c r="B4" i="15"/>
  <c r="C4" i="15"/>
  <c r="A5" i="15"/>
  <c r="B5" i="15"/>
  <c r="C5" i="15"/>
  <c r="A6" i="15"/>
  <c r="B6" i="15"/>
  <c r="C6" i="15"/>
  <c r="A7" i="15"/>
  <c r="B7" i="15"/>
  <c r="C7" i="15"/>
  <c r="A8" i="15"/>
  <c r="B8" i="15"/>
  <c r="C8" i="15"/>
  <c r="A9" i="15"/>
  <c r="B9" i="15"/>
  <c r="C9" i="15"/>
  <c r="B2" i="15"/>
  <c r="C2" i="15"/>
  <c r="D2" i="15"/>
  <c r="E2" i="15"/>
  <c r="A2" i="15"/>
  <c r="C130" i="1"/>
  <c r="C125" i="1"/>
  <c r="C126" i="1"/>
  <c r="B129" i="1"/>
  <c r="B130" i="1"/>
  <c r="B128" i="1"/>
  <c r="B127" i="1"/>
  <c r="C127" i="1" s="1"/>
  <c r="B126" i="1"/>
  <c r="B125" i="1"/>
  <c r="B124" i="1"/>
  <c r="C124" i="1" s="1"/>
  <c r="C129" i="1"/>
  <c r="C128" i="1"/>
  <c r="C3" i="14"/>
  <c r="C4" i="14"/>
  <c r="D4" i="14"/>
  <c r="E4" i="14"/>
  <c r="C5" i="14"/>
  <c r="D5" i="14"/>
  <c r="E5" i="14"/>
  <c r="C6" i="14"/>
  <c r="C7" i="14"/>
  <c r="C8" i="14"/>
  <c r="B4" i="14"/>
  <c r="B5" i="14"/>
  <c r="B6" i="14"/>
  <c r="B7" i="14"/>
  <c r="B8" i="14"/>
  <c r="B3" i="14"/>
  <c r="E2" i="14"/>
  <c r="D2" i="14"/>
  <c r="C2" i="14"/>
  <c r="B2" i="14"/>
  <c r="C3" i="13"/>
  <c r="C4" i="13"/>
  <c r="D4" i="13"/>
  <c r="E4" i="13"/>
  <c r="C5" i="13"/>
  <c r="D5" i="13"/>
  <c r="E5" i="13"/>
  <c r="C6" i="13"/>
  <c r="C7" i="13"/>
  <c r="C8" i="13"/>
  <c r="B4" i="13"/>
  <c r="B5" i="13"/>
  <c r="B6" i="13"/>
  <c r="B7" i="13"/>
  <c r="B8" i="13"/>
  <c r="B3" i="13"/>
  <c r="E2" i="13"/>
  <c r="D2" i="13"/>
  <c r="C2" i="13"/>
  <c r="B2" i="13"/>
  <c r="A3" i="12"/>
  <c r="B3" i="12"/>
  <c r="C3" i="12"/>
  <c r="A4" i="12"/>
  <c r="B4" i="12"/>
  <c r="C4" i="12"/>
  <c r="D4" i="12"/>
  <c r="E4" i="12"/>
  <c r="A5" i="12"/>
  <c r="B5" i="12"/>
  <c r="C5" i="12"/>
  <c r="D5" i="12"/>
  <c r="E5" i="12"/>
  <c r="A6" i="12"/>
  <c r="B6" i="12"/>
  <c r="C6" i="12"/>
  <c r="A7" i="12"/>
  <c r="B7" i="12"/>
  <c r="C7" i="12"/>
  <c r="A8" i="12"/>
  <c r="B8" i="12"/>
  <c r="C8" i="12"/>
  <c r="B2" i="12"/>
  <c r="C2" i="12"/>
  <c r="D2" i="12"/>
  <c r="E2" i="12"/>
  <c r="A2" i="12"/>
  <c r="F4" i="11"/>
  <c r="F5" i="11"/>
  <c r="F6" i="11"/>
  <c r="F7" i="11"/>
  <c r="F8" i="11"/>
  <c r="F3" i="11"/>
  <c r="E4" i="11"/>
  <c r="E5" i="11"/>
  <c r="E6" i="11"/>
  <c r="E7" i="11"/>
  <c r="E8" i="11"/>
  <c r="E3" i="11"/>
  <c r="C4" i="11"/>
  <c r="C5" i="11"/>
  <c r="C6" i="11"/>
  <c r="C7" i="11"/>
  <c r="C8" i="11"/>
  <c r="C3" i="11"/>
  <c r="D4" i="11"/>
  <c r="D5" i="11"/>
  <c r="D6" i="11"/>
  <c r="D7" i="11"/>
  <c r="D8" i="11"/>
  <c r="D3" i="11"/>
  <c r="D4" i="10"/>
  <c r="E4" i="10"/>
  <c r="F4" i="10"/>
  <c r="D5" i="10"/>
  <c r="E5" i="10"/>
  <c r="F5" i="10"/>
  <c r="D6" i="10"/>
  <c r="E6" i="10"/>
  <c r="F6" i="10"/>
  <c r="D7" i="10"/>
  <c r="E7" i="10"/>
  <c r="F7" i="10"/>
  <c r="D8" i="10"/>
  <c r="E8" i="10"/>
  <c r="F8" i="10"/>
  <c r="F3" i="10"/>
  <c r="E3" i="10"/>
  <c r="E4" i="9"/>
  <c r="E5" i="9"/>
  <c r="E6" i="9"/>
  <c r="E7" i="9"/>
  <c r="E8" i="9"/>
  <c r="E3" i="9"/>
  <c r="D3" i="10"/>
  <c r="C4" i="10"/>
  <c r="C5" i="10"/>
  <c r="C6" i="10"/>
  <c r="C7" i="10"/>
  <c r="C8" i="10"/>
  <c r="C3" i="10"/>
  <c r="F4" i="9"/>
  <c r="F5" i="9"/>
  <c r="F6" i="9"/>
  <c r="F7" i="9"/>
  <c r="F8" i="9"/>
  <c r="F3" i="9"/>
  <c r="D4" i="9"/>
  <c r="D5" i="9"/>
  <c r="D6" i="9"/>
  <c r="D7" i="9"/>
  <c r="D8" i="9"/>
  <c r="D3" i="9"/>
  <c r="C4" i="9"/>
  <c r="C5" i="9"/>
  <c r="C6" i="9"/>
  <c r="C7" i="9"/>
  <c r="C8" i="9"/>
  <c r="C3" i="9"/>
  <c r="B118" i="1"/>
  <c r="C116" i="1"/>
  <c r="C115" i="1"/>
  <c r="C114" i="1"/>
  <c r="C111" i="1"/>
  <c r="B96" i="1"/>
  <c r="C94" i="1"/>
  <c r="C93" i="1"/>
  <c r="C92" i="1"/>
  <c r="C89" i="1"/>
  <c r="W340" i="3"/>
  <c r="F57" i="1" s="1"/>
  <c r="X340" i="3"/>
  <c r="F58" i="1" s="1"/>
  <c r="Y340" i="3"/>
  <c r="F59" i="1" s="1"/>
  <c r="Z340" i="3"/>
  <c r="F60" i="1" s="1"/>
  <c r="G60" i="1" s="1"/>
  <c r="AA340" i="3"/>
  <c r="F61" i="1" s="1"/>
  <c r="G61" i="1" s="1"/>
  <c r="AB340" i="3"/>
  <c r="F62" i="1" s="1"/>
  <c r="AC340" i="3"/>
  <c r="F79" i="1" s="1"/>
  <c r="G79" i="1" s="1"/>
  <c r="H79" i="1" s="1"/>
  <c r="B3" i="10" s="1"/>
  <c r="AD340" i="3"/>
  <c r="F80" i="1" s="1"/>
  <c r="AE340" i="3"/>
  <c r="F81" i="1" s="1"/>
  <c r="AF340" i="3"/>
  <c r="F82" i="1" s="1"/>
  <c r="AG340" i="3"/>
  <c r="F83" i="1" s="1"/>
  <c r="AH340" i="3"/>
  <c r="F84" i="1" s="1"/>
  <c r="AI340" i="3"/>
  <c r="F101" i="1" s="1"/>
  <c r="G101" i="1" s="1"/>
  <c r="H101" i="1" s="1"/>
  <c r="B3" i="11" s="1"/>
  <c r="AJ340" i="3"/>
  <c r="F102" i="1" s="1"/>
  <c r="G4" i="11" s="1"/>
  <c r="AK340" i="3"/>
  <c r="F103" i="1" s="1"/>
  <c r="AL340" i="3"/>
  <c r="F104" i="1" s="1"/>
  <c r="G6" i="11" s="1"/>
  <c r="AM340" i="3"/>
  <c r="AN340" i="3"/>
  <c r="F106" i="1" s="1"/>
  <c r="G8" i="11" s="1"/>
  <c r="W341" i="3"/>
  <c r="D50" i="1" s="1"/>
  <c r="D8" i="8" s="1"/>
  <c r="X341" i="3"/>
  <c r="Y341" i="3"/>
  <c r="Z341" i="3"/>
  <c r="D70" i="1" s="1"/>
  <c r="D6" i="12" s="1"/>
  <c r="AA341" i="3"/>
  <c r="D71" i="1" s="1"/>
  <c r="D7" i="12" s="1"/>
  <c r="AB341" i="3"/>
  <c r="D72" i="1" s="1"/>
  <c r="D8" i="12" s="1"/>
  <c r="AC341" i="3"/>
  <c r="AD341" i="3"/>
  <c r="AE341" i="3"/>
  <c r="AF341" i="3"/>
  <c r="D92" i="1" s="1"/>
  <c r="E92" i="1" s="1"/>
  <c r="E6" i="13" s="1"/>
  <c r="AG341" i="3"/>
  <c r="D93" i="1" s="1"/>
  <c r="E93" i="1" s="1"/>
  <c r="E7" i="13" s="1"/>
  <c r="AH341" i="3"/>
  <c r="D94" i="1" s="1"/>
  <c r="AI341" i="3"/>
  <c r="AJ341" i="3"/>
  <c r="AK341" i="3"/>
  <c r="AL341" i="3"/>
  <c r="D114" i="1" s="1"/>
  <c r="E114" i="1" s="1"/>
  <c r="E6" i="14" s="1"/>
  <c r="AM341" i="3"/>
  <c r="D115" i="1" s="1"/>
  <c r="E115" i="1" s="1"/>
  <c r="E7" i="14" s="1"/>
  <c r="AN341" i="3"/>
  <c r="D116" i="1" s="1"/>
  <c r="E116" i="1" s="1"/>
  <c r="E8" i="14" s="1"/>
  <c r="V340" i="3"/>
  <c r="F40" i="1" s="1"/>
  <c r="V341" i="3"/>
  <c r="B74" i="1"/>
  <c r="C72" i="1"/>
  <c r="C71" i="1"/>
  <c r="C70" i="1"/>
  <c r="C67" i="1"/>
  <c r="C6" i="8"/>
  <c r="C7" i="8"/>
  <c r="B4" i="8"/>
  <c r="B5" i="8"/>
  <c r="B6" i="8"/>
  <c r="B7" i="8"/>
  <c r="B8" i="8"/>
  <c r="B3" i="8"/>
  <c r="F4" i="7"/>
  <c r="F5" i="7"/>
  <c r="F6" i="7"/>
  <c r="F7" i="7"/>
  <c r="F8" i="7"/>
  <c r="F9" i="7"/>
  <c r="F10" i="7"/>
  <c r="F11" i="7"/>
  <c r="F3" i="7"/>
  <c r="E4" i="7"/>
  <c r="E5" i="7"/>
  <c r="E6" i="7"/>
  <c r="E7" i="7"/>
  <c r="E8" i="7"/>
  <c r="E9" i="7"/>
  <c r="E10" i="7"/>
  <c r="E11" i="7"/>
  <c r="D4" i="7"/>
  <c r="D5" i="7"/>
  <c r="D6" i="7"/>
  <c r="D7" i="7"/>
  <c r="D8" i="7"/>
  <c r="D9" i="7"/>
  <c r="D10" i="7"/>
  <c r="D11" i="7"/>
  <c r="E3" i="7"/>
  <c r="D3" i="7"/>
  <c r="C4" i="7"/>
  <c r="C5" i="7"/>
  <c r="C6" i="7"/>
  <c r="C7" i="7"/>
  <c r="C8" i="7"/>
  <c r="C9" i="7"/>
  <c r="C10" i="7"/>
  <c r="C11" i="7"/>
  <c r="C3" i="7"/>
  <c r="B52" i="1"/>
  <c r="C50" i="1"/>
  <c r="C8" i="8" s="1"/>
  <c r="C49" i="1"/>
  <c r="C48" i="1"/>
  <c r="C47" i="1"/>
  <c r="C5" i="8" s="1"/>
  <c r="C46" i="1"/>
  <c r="C4" i="8" s="1"/>
  <c r="C45" i="1"/>
  <c r="C3" i="8" s="1"/>
  <c r="C12" i="2"/>
  <c r="D12" i="2"/>
  <c r="E12" i="2"/>
  <c r="F12" i="2"/>
  <c r="C13" i="2"/>
  <c r="D13" i="2"/>
  <c r="E13" i="2"/>
  <c r="F13" i="2"/>
  <c r="C14" i="2"/>
  <c r="D14" i="2"/>
  <c r="E14" i="2"/>
  <c r="F14" i="2"/>
  <c r="N340" i="3"/>
  <c r="F32" i="1" s="1"/>
  <c r="G32" i="1" s="1"/>
  <c r="H32" i="1" s="1"/>
  <c r="B3" i="7" s="1"/>
  <c r="O340" i="3"/>
  <c r="F33" i="1" s="1"/>
  <c r="G33" i="1" s="1"/>
  <c r="P340" i="3"/>
  <c r="F34" i="1" s="1"/>
  <c r="G5" i="7" s="1"/>
  <c r="Q340" i="3"/>
  <c r="F35" i="1" s="1"/>
  <c r="R340" i="3"/>
  <c r="F36" i="1" s="1"/>
  <c r="G7" i="7" s="1"/>
  <c r="S340" i="3"/>
  <c r="F37" i="1" s="1"/>
  <c r="G8" i="7" s="1"/>
  <c r="T340" i="3"/>
  <c r="F38" i="1" s="1"/>
  <c r="G9" i="7" s="1"/>
  <c r="U340" i="3"/>
  <c r="F39" i="1" s="1"/>
  <c r="G39" i="1" s="1"/>
  <c r="N341" i="3"/>
  <c r="O341" i="3"/>
  <c r="D45" i="1" s="1"/>
  <c r="D3" i="8" s="1"/>
  <c r="P341" i="3"/>
  <c r="Q341" i="3"/>
  <c r="R341" i="3"/>
  <c r="S341" i="3"/>
  <c r="D49" i="1" s="1"/>
  <c r="D7" i="8" s="1"/>
  <c r="T341" i="3"/>
  <c r="U341" i="3"/>
  <c r="D47" i="1" s="1"/>
  <c r="B4" i="4"/>
  <c r="D4" i="4"/>
  <c r="E4" i="4"/>
  <c r="B5" i="4"/>
  <c r="B6" i="4"/>
  <c r="B7" i="4"/>
  <c r="B8" i="4"/>
  <c r="B9" i="4"/>
  <c r="D3" i="4"/>
  <c r="E3" i="4"/>
  <c r="B3" i="4"/>
  <c r="C341" i="3"/>
  <c r="D341" i="3"/>
  <c r="E341" i="3"/>
  <c r="F341" i="3"/>
  <c r="D23" i="1" s="1"/>
  <c r="G341" i="3"/>
  <c r="H341" i="3"/>
  <c r="I341" i="3"/>
  <c r="J341" i="3"/>
  <c r="D24" i="1" s="1"/>
  <c r="K341" i="3"/>
  <c r="L341" i="3"/>
  <c r="D25" i="1" s="1"/>
  <c r="M341" i="3"/>
  <c r="B341" i="3"/>
  <c r="C20" i="1"/>
  <c r="C4" i="4" s="1"/>
  <c r="C21" i="1"/>
  <c r="C5" i="4" s="1"/>
  <c r="C22" i="1"/>
  <c r="C6" i="4" s="1"/>
  <c r="C23" i="1"/>
  <c r="C7" i="4" s="1"/>
  <c r="C24" i="1"/>
  <c r="C8" i="4" s="1"/>
  <c r="C25" i="1"/>
  <c r="C9" i="4" s="1"/>
  <c r="C19" i="1"/>
  <c r="C3" i="4" s="1"/>
  <c r="B26" i="1"/>
  <c r="F4" i="2"/>
  <c r="F5" i="2"/>
  <c r="F6" i="2"/>
  <c r="F7" i="2"/>
  <c r="F8" i="2"/>
  <c r="F9" i="2"/>
  <c r="F10" i="2"/>
  <c r="F11" i="2"/>
  <c r="F3" i="2"/>
  <c r="C340" i="3"/>
  <c r="F4" i="1" s="1"/>
  <c r="D340" i="3"/>
  <c r="F5" i="1" s="1"/>
  <c r="E340" i="3"/>
  <c r="F6" i="1" s="1"/>
  <c r="F340" i="3"/>
  <c r="F7" i="1" s="1"/>
  <c r="G7" i="1" s="1"/>
  <c r="H7" i="2" s="1"/>
  <c r="G340" i="3"/>
  <c r="F8" i="1" s="1"/>
  <c r="G8" i="1" s="1"/>
  <c r="H8" i="2" s="1"/>
  <c r="H340" i="3"/>
  <c r="F9" i="1" s="1"/>
  <c r="G9" i="1" s="1"/>
  <c r="H9" i="2" s="1"/>
  <c r="I340" i="3"/>
  <c r="F10" i="1" s="1"/>
  <c r="G10" i="1" s="1"/>
  <c r="H10" i="2" s="1"/>
  <c r="J340" i="3"/>
  <c r="F11" i="1" s="1"/>
  <c r="G11" i="1" s="1"/>
  <c r="H11" i="2" s="1"/>
  <c r="K340" i="3"/>
  <c r="F12" i="1" s="1"/>
  <c r="G12" i="2" s="1"/>
  <c r="L340" i="3"/>
  <c r="F13" i="1" s="1"/>
  <c r="G13" i="2" s="1"/>
  <c r="M340" i="3"/>
  <c r="F14" i="1" s="1"/>
  <c r="G14" i="1" s="1"/>
  <c r="H14" i="2" s="1"/>
  <c r="B340" i="3"/>
  <c r="F3" i="1" s="1"/>
  <c r="G3" i="1" s="1"/>
  <c r="H3" i="1" s="1"/>
  <c r="E4" i="2"/>
  <c r="E5" i="2"/>
  <c r="E6" i="2"/>
  <c r="E7" i="2"/>
  <c r="E8" i="2"/>
  <c r="E9" i="2"/>
  <c r="E10" i="2"/>
  <c r="E11" i="2"/>
  <c r="D4" i="2"/>
  <c r="D5" i="2"/>
  <c r="D6" i="2"/>
  <c r="D7" i="2"/>
  <c r="D8" i="2"/>
  <c r="D9" i="2"/>
  <c r="D10" i="2"/>
  <c r="D11" i="2"/>
  <c r="C4" i="2"/>
  <c r="C5" i="2"/>
  <c r="C6" i="2"/>
  <c r="C7" i="2"/>
  <c r="C8" i="2"/>
  <c r="C9" i="2"/>
  <c r="C10" i="2"/>
  <c r="C11" i="2"/>
  <c r="E3" i="2"/>
  <c r="D3" i="2"/>
  <c r="C3" i="2"/>
  <c r="G11" i="7" l="1"/>
  <c r="G40" i="1"/>
  <c r="H40" i="1" s="1"/>
  <c r="B11" i="7" s="1"/>
  <c r="D89" i="1"/>
  <c r="E89" i="1" s="1"/>
  <c r="E3" i="13" s="1"/>
  <c r="E94" i="1"/>
  <c r="E8" i="13" s="1"/>
  <c r="D8" i="13"/>
  <c r="G8" i="10"/>
  <c r="G84" i="1"/>
  <c r="G83" i="1"/>
  <c r="G7" i="10"/>
  <c r="D7" i="13"/>
  <c r="G82" i="1"/>
  <c r="G6" i="10"/>
  <c r="D6" i="13"/>
  <c r="G81" i="1"/>
  <c r="G5" i="10"/>
  <c r="G80" i="1"/>
  <c r="G4" i="10"/>
  <c r="H3" i="10"/>
  <c r="G3" i="10"/>
  <c r="G5" i="9"/>
  <c r="G59" i="1"/>
  <c r="G58" i="1"/>
  <c r="G4" i="9"/>
  <c r="G57" i="1"/>
  <c r="G3" i="9"/>
  <c r="D130" i="1"/>
  <c r="E130" i="1" s="1"/>
  <c r="E9" i="15" s="1"/>
  <c r="D67" i="1"/>
  <c r="D3" i="12" s="1"/>
  <c r="D5" i="8"/>
  <c r="E47" i="1"/>
  <c r="E5" i="8" s="1"/>
  <c r="D48" i="1"/>
  <c r="E48" i="1" s="1"/>
  <c r="E6" i="8" s="1"/>
  <c r="G34" i="1"/>
  <c r="H34" i="1" s="1"/>
  <c r="B5" i="7" s="1"/>
  <c r="G6" i="7"/>
  <c r="G35" i="1"/>
  <c r="H35" i="1" s="1"/>
  <c r="B6" i="7" s="1"/>
  <c r="H60" i="1"/>
  <c r="B6" i="9" s="1"/>
  <c r="H6" i="9"/>
  <c r="G8" i="9"/>
  <c r="G62" i="1"/>
  <c r="H61" i="1"/>
  <c r="B7" i="9" s="1"/>
  <c r="H7" i="9"/>
  <c r="G7" i="9"/>
  <c r="G6" i="9"/>
  <c r="D46" i="1"/>
  <c r="D4" i="8" s="1"/>
  <c r="H33" i="1"/>
  <c r="B4" i="7" s="1"/>
  <c r="H4" i="7"/>
  <c r="G5" i="11"/>
  <c r="G103" i="1"/>
  <c r="G3" i="11"/>
  <c r="D129" i="1"/>
  <c r="D111" i="1"/>
  <c r="D7" i="14"/>
  <c r="G104" i="1"/>
  <c r="D6" i="14"/>
  <c r="G106" i="1"/>
  <c r="F105" i="1"/>
  <c r="G7" i="11" s="1"/>
  <c r="H3" i="11"/>
  <c r="D8" i="14"/>
  <c r="D128" i="1"/>
  <c r="G102" i="1"/>
  <c r="G105" i="1"/>
  <c r="E72" i="1"/>
  <c r="E8" i="12" s="1"/>
  <c r="G3" i="7"/>
  <c r="H5" i="7"/>
  <c r="E70" i="1"/>
  <c r="E6" i="12" s="1"/>
  <c r="G10" i="7"/>
  <c r="G4" i="7"/>
  <c r="H3" i="7"/>
  <c r="E71" i="1"/>
  <c r="E7" i="12" s="1"/>
  <c r="H11" i="7"/>
  <c r="H39" i="1"/>
  <c r="B10" i="7" s="1"/>
  <c r="H10" i="7"/>
  <c r="E50" i="1"/>
  <c r="E8" i="8" s="1"/>
  <c r="G36" i="1"/>
  <c r="G38" i="1"/>
  <c r="E49" i="1"/>
  <c r="E7" i="8" s="1"/>
  <c r="G37" i="1"/>
  <c r="E45" i="1"/>
  <c r="E3" i="8" s="1"/>
  <c r="G14" i="2"/>
  <c r="D22" i="1"/>
  <c r="E22" i="1" s="1"/>
  <c r="E6" i="4" s="1"/>
  <c r="D21" i="1"/>
  <c r="E23" i="1"/>
  <c r="E7" i="4" s="1"/>
  <c r="E25" i="1"/>
  <c r="E9" i="4" s="1"/>
  <c r="D9" i="4"/>
  <c r="E24" i="1"/>
  <c r="E8" i="4" s="1"/>
  <c r="D8" i="4"/>
  <c r="D7" i="4"/>
  <c r="H3" i="2"/>
  <c r="G12" i="1"/>
  <c r="H12" i="2" s="1"/>
  <c r="G4" i="1"/>
  <c r="G6" i="1"/>
  <c r="G13" i="1"/>
  <c r="H13" i="2" s="1"/>
  <c r="G5" i="1"/>
  <c r="H14" i="1"/>
  <c r="B14" i="2" s="1"/>
  <c r="H7" i="1"/>
  <c r="H10" i="1"/>
  <c r="H11" i="1"/>
  <c r="H9" i="1"/>
  <c r="H8" i="1"/>
  <c r="B3" i="2"/>
  <c r="G9" i="2"/>
  <c r="G8" i="2"/>
  <c r="G3" i="2"/>
  <c r="G7" i="2"/>
  <c r="G6" i="2"/>
  <c r="G5" i="2"/>
  <c r="G4" i="2"/>
  <c r="G11" i="2"/>
  <c r="G10" i="2"/>
  <c r="D9" i="15" l="1"/>
  <c r="D3" i="13"/>
  <c r="D6" i="8"/>
  <c r="H84" i="1"/>
  <c r="B8" i="10" s="1"/>
  <c r="H8" i="10"/>
  <c r="H83" i="1"/>
  <c r="B7" i="10" s="1"/>
  <c r="H7" i="10"/>
  <c r="H82" i="1"/>
  <c r="B6" i="10" s="1"/>
  <c r="H6" i="10"/>
  <c r="H81" i="1"/>
  <c r="B5" i="10" s="1"/>
  <c r="H5" i="10"/>
  <c r="H80" i="1"/>
  <c r="B4" i="10" s="1"/>
  <c r="H4" i="10"/>
  <c r="H59" i="1"/>
  <c r="B5" i="9" s="1"/>
  <c r="H5" i="9"/>
  <c r="H58" i="1"/>
  <c r="B4" i="9" s="1"/>
  <c r="H4" i="9"/>
  <c r="E67" i="1"/>
  <c r="E3" i="12" s="1"/>
  <c r="H57" i="1"/>
  <c r="B3" i="9" s="1"/>
  <c r="H3" i="9"/>
  <c r="E46" i="1"/>
  <c r="E4" i="8" s="1"/>
  <c r="D125" i="1"/>
  <c r="E125" i="1" s="1"/>
  <c r="E4" i="15" s="1"/>
  <c r="H6" i="7"/>
  <c r="H62" i="1"/>
  <c r="B8" i="9" s="1"/>
  <c r="H8" i="9"/>
  <c r="E128" i="1"/>
  <c r="E7" i="15" s="1"/>
  <c r="D7" i="15"/>
  <c r="E129" i="1"/>
  <c r="E8" i="15" s="1"/>
  <c r="D8" i="15"/>
  <c r="D5" i="4"/>
  <c r="D126" i="1"/>
  <c r="D127" i="1"/>
  <c r="H102" i="1"/>
  <c r="B4" i="11" s="1"/>
  <c r="H4" i="11"/>
  <c r="H104" i="1"/>
  <c r="B6" i="11" s="1"/>
  <c r="H6" i="11"/>
  <c r="E111" i="1"/>
  <c r="E3" i="14" s="1"/>
  <c r="D124" i="1"/>
  <c r="D3" i="14"/>
  <c r="H103" i="1"/>
  <c r="B5" i="11" s="1"/>
  <c r="H5" i="11"/>
  <c r="H105" i="1"/>
  <c r="B7" i="11" s="1"/>
  <c r="H7" i="11"/>
  <c r="H106" i="1"/>
  <c r="B8" i="11" s="1"/>
  <c r="H8" i="11"/>
  <c r="H37" i="1"/>
  <c r="B8" i="7" s="1"/>
  <c r="H8" i="7"/>
  <c r="H38" i="1"/>
  <c r="B9" i="7" s="1"/>
  <c r="H9" i="7"/>
  <c r="H36" i="1"/>
  <c r="B7" i="7" s="1"/>
  <c r="H7" i="7"/>
  <c r="B11" i="2"/>
  <c r="E21" i="1"/>
  <c r="E5" i="4" s="1"/>
  <c r="B10" i="2"/>
  <c r="D6" i="4"/>
  <c r="B7" i="2"/>
  <c r="H5" i="2"/>
  <c r="B8" i="2"/>
  <c r="H6" i="2"/>
  <c r="B9" i="2"/>
  <c r="H13" i="1"/>
  <c r="B13" i="2" s="1"/>
  <c r="H4" i="1"/>
  <c r="H4" i="2"/>
  <c r="H12" i="1"/>
  <c r="B12" i="2" s="1"/>
  <c r="H5" i="1"/>
  <c r="H6" i="1"/>
  <c r="D4" i="15" l="1"/>
  <c r="E124" i="1"/>
  <c r="E3" i="15" s="1"/>
  <c r="D3" i="15"/>
  <c r="E126" i="1"/>
  <c r="E5" i="15" s="1"/>
  <c r="D5" i="15"/>
  <c r="E127" i="1"/>
  <c r="E6" i="15" s="1"/>
  <c r="D6" i="15"/>
  <c r="B6" i="2"/>
  <c r="B4" i="2"/>
  <c r="B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Anthony Bennett - Internet Geography</author>
  </authors>
  <commentList>
    <comment ref="B1" authorId="0" shapeId="0" xr:uid="{0B4A53C3-87B7-FC43-B6AA-F4397EED64BD}">
      <text>
        <r>
          <rPr>
            <b/>
            <sz val="10"/>
            <color rgb="FF000000"/>
            <rFont val="Tahoma"/>
            <family val="2"/>
          </rPr>
          <t>Insert the total number of students in the cohort</t>
        </r>
        <r>
          <rPr>
            <sz val="10"/>
            <color rgb="FF000000"/>
            <rFont val="Tahoma"/>
            <family val="2"/>
          </rPr>
          <t xml:space="preserve">
</t>
        </r>
      </text>
    </comment>
  </commentList>
</comments>
</file>

<file path=xl/sharedStrings.xml><?xml version="1.0" encoding="utf-8"?>
<sst xmlns="http://schemas.openxmlformats.org/spreadsheetml/2006/main" count="607" uniqueCount="281">
  <si>
    <t xml:space="preserve">Marks Available </t>
  </si>
  <si>
    <t>01.1</t>
  </si>
  <si>
    <t>01.2</t>
  </si>
  <si>
    <t>01.3</t>
  </si>
  <si>
    <t>01.4</t>
  </si>
  <si>
    <t>01.5</t>
  </si>
  <si>
    <t>01.6</t>
  </si>
  <si>
    <t>01.7</t>
  </si>
  <si>
    <t>01.8</t>
  </si>
  <si>
    <t>01.9</t>
  </si>
  <si>
    <t>01.10</t>
  </si>
  <si>
    <t>01.11</t>
  </si>
  <si>
    <t>Question</t>
  </si>
  <si>
    <t>Cohort Average</t>
  </si>
  <si>
    <t>Score</t>
  </si>
  <si>
    <t>Cohort Performance</t>
  </si>
  <si>
    <t>Assessment Objective(s)</t>
  </si>
  <si>
    <t>Guidance</t>
  </si>
  <si>
    <t>Command Word</t>
  </si>
  <si>
    <t xml:space="preserve">Cohort Performance </t>
  </si>
  <si>
    <t>Command word</t>
  </si>
  <si>
    <t>AO/Aos</t>
  </si>
  <si>
    <t>Using Figure 1, compare the extent of Arctic sea ice in September 2020 with the average extent of Arctic sea ice in September from 1981 to 2010.</t>
  </si>
  <si>
    <t>Compare</t>
  </si>
  <si>
    <t>Using Figure 2, calculate the mean volume of Arctic sea ice in April from 1980 to 2020.</t>
  </si>
  <si>
    <t>Calculate</t>
  </si>
  <si>
    <t>Using Figure 2, calculate the difference in the volume of Arctic sea ice from September 1980 to September 2020. </t>
  </si>
  <si>
    <t xml:space="preserve">Calculate </t>
  </si>
  <si>
    <t>Suggest how changes in the extent of Arctic sea ice are evidence of climate change. </t>
  </si>
  <si>
    <t>Suggest</t>
  </si>
  <si>
    <t>‘International agreements are essential for managing climate change.’ Do you agree?
Explain your answer. Use Figure 3 and your own understanding.</t>
  </si>
  <si>
    <t>Do you agree?</t>
  </si>
  <si>
    <t>2, 3</t>
  </si>
  <si>
    <t>Using Figure 4, name the type of plate margin shown at X.</t>
  </si>
  <si>
    <t>Name</t>
  </si>
  <si>
    <t>Using Figure 4, which statement describes the movement of plates at X?</t>
  </si>
  <si>
    <t>Which</t>
  </si>
  <si>
    <t>Using Figure 4, suggest one reason why new crust is formed at the location labelled Y.</t>
  </si>
  <si>
    <t>Explain why people continue to live in areas that are at risk from a tectonic hazard. </t>
  </si>
  <si>
    <t>Explain</t>
  </si>
  <si>
    <t>1, 2</t>
  </si>
  <si>
    <t>Using Figure 5 or Figure 6, give two primary effects of either volcanic eruptions or earthquakes.</t>
  </si>
  <si>
    <t>Give</t>
  </si>
  <si>
    <t>‘Both immediate and long-term responses are needed after a tropical storm.’
Discuss this statement.
Use Figure 7 and an example of a tropical storm you have studied.</t>
  </si>
  <si>
    <t>Discuss</t>
  </si>
  <si>
    <t>1, 2 and 3</t>
  </si>
  <si>
    <t>SPG</t>
  </si>
  <si>
    <t>Comment lower</t>
  </si>
  <si>
    <t>Comment middle</t>
  </si>
  <si>
    <t>Comment upper</t>
  </si>
  <si>
    <t>01.11 (Spag)</t>
  </si>
  <si>
    <t xml:space="preserve">Student </t>
  </si>
  <si>
    <t>Average</t>
  </si>
  <si>
    <t>Marks available</t>
  </si>
  <si>
    <t xml:space="preserve">In general students who did not do well on this question didn't develop their point to achieve the second mark. Students must make use of the map to elaborate. In this type of question students must use the source fully, referring to specific locations, or make generalisation based on map evidence. As the command word is compare, some form of different, or similarity between the two extents is needed to achieve two marks. </t>
  </si>
  <si>
    <t xml:space="preserve">Students did well on this question, making a developed point to achieve the full marks. Students made good use of the resource to compare the two extents of Arctic sea ice. </t>
  </si>
  <si>
    <t xml:space="preserve">In 1981 the ice coverage was much larger, reaching as far south as Canada and Russia, however, in 2020 there was much less ice, only just reaching Greenland. </t>
  </si>
  <si>
    <t xml:space="preserve">In the 2024 exam series students made good use of Figure 2 to calculate the mean correctly. This cohort of students would benefit from revisiting mean calculation. </t>
  </si>
  <si>
    <t xml:space="preserve">This cohort of students generally performed well in calculating the mean. </t>
  </si>
  <si>
    <t>The correct answer is 27 200km3 and is achieved by adding the data for April for the five years then dividing by 5.</t>
  </si>
  <si>
    <t xml:space="preserve">Students did well on this questions. Where errors were made students could be advised to circle the data they are going to use then double check against the question that they are using the appropriate data. </t>
  </si>
  <si>
    <t xml:space="preserve">Students are required to calculate the difference between two Spetember dates. It seems a small number students did not complete this correctly. Students could be advised to circle, then double check the data they are going to use in their calculations to avoid simple mistakes. </t>
  </si>
  <si>
    <t xml:space="preserve">Students are required to calculate the difference between two Spetember dates. It seems a number of students did not complete this correctly. Students could be advised to circle, then double check the data they are going to use in their calculations to avoid simple mistakes. </t>
  </si>
  <si>
    <t>This required understanding of the link between the reduced extent of ice and climate change. Some simply described the changes, rather than focusing on the reasons. Nationally, in 2024, many did indicate the rising temperatures/global warming leading to ice melting, which was creditworthy for 2 marks.</t>
  </si>
  <si>
    <t>Some students faired less well on this question. The answer required understanding of the link between the reduced extent of ice and climate change. Some simply described the changes, rather than focusing on the reasons. Nationally, in 2024, many did indicate the rising temperatures/global warming leading to ice melting, which was creditworthy for 2 marks.</t>
  </si>
  <si>
    <t>Students generally showed a good understanding of the link between the reduced extent of ice and climate change. Nationally, in 2024, many did indicate the rising temperatures/global warming leading to ice melting, which was creditworthy for 2 marks.</t>
  </si>
  <si>
    <t xml:space="preserve">The extent of the ice sheet is reducing due to melting, indicating that global temperatures have risen to melt the ice caps. </t>
  </si>
  <si>
    <t xml:space="preserve">The instruction was 'do you agree?'. Despite the resource, some students struggled with the international element of the question along with the the international element, and some perceived agreements were legally binding. The best answers in the 2024 exam cohort showed an awareness of the need for cooperation and made use of the information given, especially linked to fossil fuels, provided good support and wrote in an evaluative way. </t>
  </si>
  <si>
    <t xml:space="preserve">Some students had very good discussion regarding the global nature of the problem and the greater effectiveness if countries work together. The best showed an awareness of of the need for cooperation and made use of the information given, especially linked to fossil fuels, provided good support and wrote in an evaluative way. </t>
  </si>
  <si>
    <t>Figure 3 show that an agreement has been made no reduce the use of fossil fuels. As fossil fuels are a major contributor to climate change (as burning an excessive amount releases greenhouse gases leads to the enhanced green house effect), using less of them would be very beneficial, especially on a global scale as this would be even more effective. However, some countries (i.e. LICs) may not be able to afford expensive mitigation methods to combat climate change despite being agreed on by other countries. Figure 3 mentions a solution to this too as aid will be increased to poorer countries, helping them to manage climate change. Therefore, international agreements (like the Paris Climate Conference 2015) can help to manage climate change, only if each nation is in a viable position to do so, but there are also other methods of mitigation which must come into play, like alternative energy sources in place of fossil fuels.</t>
  </si>
  <si>
    <t>Example answer (taken/adapted from 2024 Exam Report)</t>
  </si>
  <si>
    <t xml:space="preserve">The 2024 cohort successfully answered this question. In this case, some students either didn't answer, simply copied the names of the plates from the map, or hedged their bets with terms such as deconstructive. Students need to aware of tectonic processes and characteristics of plate margins. </t>
  </si>
  <si>
    <t xml:space="preserve">The 2024 cohort successfully answered this question. In this case, The majority of students either didn't answer, simply copied the names of the plates from the map, or hedged their bets with terms such as deconstructive. Students need to aware of tectonic processes and characteristics of plate margins. </t>
  </si>
  <si>
    <t xml:space="preserve">Most students identified the plate margin as destructive (or similar creditable terms), inline with the 2024 cohort. It is important to be aware of tectonic processes and characteristics of plate margins. </t>
  </si>
  <si>
    <t>Destructive plate margin</t>
  </si>
  <si>
    <t>11 900 (km3) | Allow 11900</t>
  </si>
  <si>
    <t>B. The Nazca Plate is moving under the South American Plate.</t>
  </si>
  <si>
    <t xml:space="preserve">Some students misinterpreted the information and thought the plates were moving side-by-side along a conservative or passive margin. </t>
  </si>
  <si>
    <t xml:space="preserve">Most students recognised the relevant plate movements. </t>
  </si>
  <si>
    <t>This required application of understanding to Figure 4. Most students realised that the area Labelled Y represented a constructive margin and gave an appropriate reason for the formation of new crustal material, in terms of ridge push processes or convection currents. </t>
  </si>
  <si>
    <t>This required application of understanding to Figure 4. Few students realised that the area Labelled Y represented a constructive margin and gave an appropriate reason for the formation of new crustal material, in terms of ridge push processes or convection currents. </t>
  </si>
  <si>
    <t>This required application of understanding to Figure 4. Some students realised that the area Labelled Y represented a constructive margin and gave an appropriate reason for the formation of new crustal material, in terms of ridge push processes or convection currents. </t>
  </si>
  <si>
    <t xml:space="preserve">Plate margin Y is a constructive plate margin, so magma rises from the gap and cools, forming new crust. </t>
  </si>
  <si>
    <t>AO1</t>
  </si>
  <si>
    <t>AO2</t>
  </si>
  <si>
    <t>AO3</t>
  </si>
  <si>
    <t>AO4</t>
  </si>
  <si>
    <t>The best answers, which accessed Level 3 marks, indicated tectonic specific elements such as fertile soil from weathered ash and farming, tourist opportunities, mining and geothermal energy – some with reference to named locations. Students who developed detailed arguments were mostly seen with reference to increased yield of crops in Indonesia or the opportunities offered by tourism on the slopes of Etna and Vesuvius or geothermal energy in California / Iceland </t>
  </si>
  <si>
    <t>Many wrote about generic reasons, not entirely clueing in on the tectonic hazards element. These typically were simple and at times list -like. They included ideas of family links , long term habitation, employment attached to the area and inertia or reluctance to move. To improve to level 3, students need to indicated tectonic specific elements such as fertile soil from weathered ash and farming, tourist opportunities, mining and geothermal energy –  with reference to named locations. Weaker responses gave simple explanations which could apply to most hazards, such as the idea that people have always lived there and that moving away would mean leaving friends and family. If they were to move they would have to find new jobs or that people living in poverty have other more pressing concerns. Developed arguements should reference increased yield of crops in Indonesia or the opportunities offered by tourism on the slopes of Etna and Vesuvius or geothermal energy in California / Iceland.</t>
  </si>
  <si>
    <t>Some wrote about generic reasons, not entirely clueing in on the tectonic hazards element. These typically were simple and at times list -like. They included ideas of family links , long term habitation, employment attached to the area and inertia or reluctance to move. To improve to level 3, students need to indicated tectonic specific elements such as fertile soil from weathered ash and farming, tourist opportunities, mining and geothermal energy –  with reference to named locations. Weaker responses gave simple explanations which could apply to most hazards, such as the idea that people have always lived there and that moving away would mean leaving friends and family. If they were to move they would have to find new jobs or that people living in poverty have other more pressing concerns. Developed arguements should reference increased yield of crops in Indonesia or the opportunities offered by tourism on the slopes of Etna and Vesuvius or geothermal energy in California / Iceland.</t>
  </si>
  <si>
    <t xml:space="preserve">Volcanic ash and volcanic material emitted from a volcano during a volcanic eruption contains many nutrients. When the volcanic ash and volcanic materials settles on the surrounding soil, it makes the soil very fertile and therefore farmers settle near to volcanoes as they can earn a source of income from agriculture and as the crops will grow better due to the fertile soil. 
People continue to live in areas at risk of tectonic hazards for several reasons. One significant factor is the relatively low frequency of events, such as earthquakes or volcanic eruptions, in certain regions. In these areas, the perceived likelihood of a major disaster occurring is often seen as minimal, leading residents to feel that the risk is manageable. Additionally, the social and economic benefits of living in such regions, including strong community ties, employment opportunities, and established livelihoods, often outweigh the potential danger. As a result, many people choose to remain in these areas despite the inherent risks.
Some people are too poor to relocate elsewhere and have no choice but to stay in the at risk area.
Most monitoring (using satellites to monitor changes in the shape of the surface, tilt meters, gas emissions) and computer based modelling have undergone vast improvements therefore potential hazards are identified earlier giving people time to prepare hence at-risk are deemed to be relatively safer before an event. </t>
  </si>
  <si>
    <t>&lt;= Significant area for development</t>
  </si>
  <si>
    <t>&lt;= Area for development</t>
  </si>
  <si>
    <t>&lt;= Secure</t>
  </si>
  <si>
    <t>Lower threshold</t>
  </si>
  <si>
    <t>Middle threshold</t>
  </si>
  <si>
    <t>Upper threshold</t>
  </si>
  <si>
    <t>This question was answered successfully by the vast majority. Students were able to use the photographs effectively to identify primary effects of one of the hazards. </t>
  </si>
  <si>
    <t>Some gave answers that could not be deduced from the photos and a minority gave responses, which couldn’t be credited. </t>
  </si>
  <si>
    <t>Figure 5 Volcanic eruption 
Houses submerged under lava flow (1) Properties destroyed (by fire) (1) Swimming pool destroyed (1) 
People (likely to be) injured/killed (1) Roads blocked by lava (1) 
Trees/crops burnt or covered by lava (1) Air pollution (1) 
People made homeless (1) (Accept as primary) Fire (1) 
Figure 6 Earthquake 
Buildings collapse (1) 
Communications links damaged or destroyed (1) Loss of power/water supply (1) 
People (likely to be) injured or killed/trapped under rubble (1)
People made homeless  (1) (accept as primary)</t>
  </si>
  <si>
    <t xml:space="preserve">Most students achieved level 1 on this question. Some were unsure of the appropriate groupings, not always discerning the difference, for example, between temporary shelters and improving building regulations. At Level 1, there was little development beyond the Figure and or basic attempts to show which responses were most useful, usually without mention of a specific example. Some weaker responses became confused between suitable exemplification, and wrote about earthquakes (e.g. Nepal, Chile and Haiti), and others listed effects and/or responses with little development or application to the question. It is important to ensure students read the question set and don’t just recount a pre-learnt answer to a generic question they have practised. </t>
  </si>
  <si>
    <t>Most students achieved level 2. At Level 2, the link between a candidate’s exemplar knowledge and the importance of both responses was seen to be developed with some clarity and a judgment or clear evaluative comment was often clearly seen. A purely generic answer without clear exemplification, or one that relied predominantly on the source was limited to Level 2 as was an answer that lacked an evaluative comment such as consideration of the importance of different responses. </t>
  </si>
  <si>
    <t>Most students achieved level 2/3. The discussion element was often the key discriminator in leading to achieving Level 3 and progressing through it. This was in the context of a named storm to show how both immediate &amp; long-term responses are valued to support a return to normalcy. Some had pertinent comment linked to the example of the need for both aspects; the fact that they complement each other and one significant in saving lives in the aftermath and the other on rebuilding the economy and lives to safeguard against such devastating effects happening again. At the top end, there were some comprehensive answers that integrated example, Figure 7 and assessment within a competent, discursive mini-essay. All aspects were addressed, and evaluation and judgement were to the fore, often integrated via the use of key words throughout as both long term and immediate responses were considered. There were some very perceptive answers picking up on the idea that both are essential, but that longer term are sometimes given lower priority after initial publicity ceases. Some realised that the length of recovery period may depend on availability of resources for longer term reconstruction, available technology, communications and infrastructure. </t>
  </si>
  <si>
    <t xml:space="preserve">Immediate responses are important in the case of a tropical storm in order to save lives and help people reach safety. Figure 7 states a immediate response of ‘rescue people that are trapped’ due to the collapse of buildings some people may be trapped and have no supplies/ severe injuries, getting help together to find them reduce unnecessary deaths, for example, in Typhoon Haiyan the USS George Washington sent in ships to provide search and rescue support and supply aid.
Aid is also beneficial to countries after a devastating tropical storm as many are left homeless without supplies and necessities. 4.1 million were left homeless following Typhoon Haiyan which
meant medical aid was important as there were many injured people and disease can spread easily after a tropical storm. However, sometimes aid can be slow to arrive , the USA Ships took a week to arrive and in that time many deaths can occur, not only this but the country can grow dependant on aid and it can slow down the economic recovery of the country.
Long term responses, such as, ‘Improved building regulations’ are important as it can prevent the damage caused if the event where to happen again. Following Typhoon Haiyan, The Philippine Government introduced a programme called cash for work to get people to help rebuild the damage, however, this left inexperienced people doing tasks which could impact the quality and efficiency of buildings in the future. Rebuilding better may also not benefit thou who cannot afford it. 
Overall, immediate and long-term responses are vital if organised and executed efficiently as they can save many lives. 63000 people died due the Typhoon Haiyan, so it is important to protect other lives and build back the economy and support the society. </t>
  </si>
  <si>
    <t xml:space="preserve">Spag was typically at level 1 for this cohort, using reasonable accuracy in punctuation and spelling, with some control over grammar for meaning. A limited range of specialist terms was used. </t>
  </si>
  <si>
    <t xml:space="preserve">Spag was typically at level 2 for this cohort, using considerable accuracy in punctuation and spelling, with general control over grammer. A good range of specialist terms was used. </t>
  </si>
  <si>
    <t xml:space="preserve">Spag was typically at level 3 for this cohort, using considerable accuracy in punctuation and spelling used consistently, with general control over grammer. A wide range of specialist terms was used. </t>
  </si>
  <si>
    <t>Total number of entries for which data will be entered:</t>
  </si>
  <si>
    <t>Assessment Objective</t>
  </si>
  <si>
    <t>Total Marks in Unit</t>
  </si>
  <si>
    <t>AO2 &amp; AO3</t>
  </si>
  <si>
    <t>AO1, AO2 &amp; AO3</t>
  </si>
  <si>
    <t>AO1 &amp; AO2</t>
  </si>
  <si>
    <t>Total Marks Available for Cohort</t>
  </si>
  <si>
    <t>Total Marks Achieved by Cohort</t>
  </si>
  <si>
    <t>%</t>
  </si>
  <si>
    <t>Total</t>
  </si>
  <si>
    <t>02.1</t>
  </si>
  <si>
    <t>02.2</t>
  </si>
  <si>
    <t>02.3</t>
  </si>
  <si>
    <t>02.4</t>
  </si>
  <si>
    <t>02.5</t>
  </si>
  <si>
    <t>02.6</t>
  </si>
  <si>
    <t>02.7</t>
  </si>
  <si>
    <t>02.8</t>
  </si>
  <si>
    <t>02.9</t>
  </si>
  <si>
    <t>Nat Haz</t>
  </si>
  <si>
    <t xml:space="preserve">Living World </t>
  </si>
  <si>
    <t>Outline</t>
  </si>
  <si>
    <t>State one threat to biodiversity in the tropical rainforest. </t>
  </si>
  <si>
    <t>State</t>
  </si>
  <si>
    <t>Complete the following paragraph by choosing the correct words from the list below.</t>
  </si>
  <si>
    <t>Complete</t>
  </si>
  <si>
    <t>Use the following data to complete Figure 9. </t>
  </si>
  <si>
    <t>Using Figure 9, which one of the following statements is true? </t>
  </si>
  <si>
    <t>Suggest how deforestation in the tropical rainforest can be caused by a range of different activities. Use a case study.</t>
  </si>
  <si>
    <t>Outline one way selective logging can be used to manage the rainforest sustainably. </t>
  </si>
  <si>
    <t>Using either Figure 10 or Figure 11, suggest one way the soil can be affected by the climate in either a hot desert or cold environment. </t>
  </si>
  <si>
    <t>‘Plants and animals need to have special adaptations to cope with extreme environments.’
Discuss this statement.
Use either Figure 12 or Figure 13 and your own understanding.</t>
  </si>
  <si>
    <t>This required an understanding of one reason for high levels of biodiversity in the tropical rainforest. Some students incorrectly elected to give 2 separate reasons and others made a brief creditworthy point for 1 mark. The term biodiversity was not well understood, and some students found it difficult to explain their reasons in relation to the ecosystem. Some thought that it simply meant that there were many animals or plants. </t>
  </si>
  <si>
    <t>This required an understanding of one reason for high levels of biodiversity in the tropical rainforest. Some students incorrectly elected to give 2 separate reasons and others made a brief creditworthy point for 1 mark. The term biodiversity was not well understood by some students, and some students found it difficult to explain their reasons in relation to the ecosystem. Some thought that it simply meant that there were many animals or plants. </t>
  </si>
  <si>
    <t>This question was well answered by this cohort. The question required an understanding of one reason for high levels of biodiversity in the tropical rainforest. Most successful responses did relate to the nature of the climate and its impact on facilitating rapid growth, enabling the presence of many species; others looked at the layers present and the varied habitats available. </t>
  </si>
  <si>
    <t xml:space="preserve">Because the climate is warm and moist, providing good conditions for plants and animals to flourish which can provide food for many animals so they also thrive in habitats. </t>
  </si>
  <si>
    <t>This question had a high facility index in the 2024 formal exam. However, this cohort underperformed in comparison. Deforestation could have been chosen along with loss of habitat, climate change, hinting and poaching, and the effects of invasive species. </t>
  </si>
  <si>
    <t>This question had a high facility index in the 2024 formal exam. However, this cohort slightly underperformed in comparison. Deforestation could have been chosen along with loss of habitat, climate change, hinting and poaching, and the effects of invasive species. </t>
  </si>
  <si>
    <t>This question had a high facility index in the 2024 formal exam. This was replicated by this cohort of students. The most common response, deforestation, was chosen by the vast majority of students, but a range of other answers were seen, including loss of habitat, climate change, hinting and poaching, and the effects of invasive species. </t>
  </si>
  <si>
    <t xml:space="preserve">Deforestation was chosen by most sutdents in the 2024 cohort. Other answers were seen, including loss of habitat, climate change, hinting and poaching, and the effects of invasive species. </t>
  </si>
  <si>
    <t>This was a cloze procedure which most students coped less well with. There was confusion between chain and web and between consumer and producer in the first two answers. </t>
  </si>
  <si>
    <t>This was a cloze procedure which most students coped with quite well. There was some confusion between chain and web and between consumer and producer in the first two answers. </t>
  </si>
  <si>
    <t>This was a cloze procedure which most students coped with very well. There was occasional confusion between chain and web and between consumer and producer in the first two answers. </t>
  </si>
  <si>
    <t>Figure 8 is an example of a food _______web________________. Orchid plants are an
example of a __________producer________________. An increase in the number of jaguars
is likely to _____________reduce_______________ the number of monkeys.</t>
  </si>
  <si>
    <t>This was often left incomplete. This was common in the 2024 formal exam cohort too. Note: Because students had missed some of the graph completion questions on previous papers it was decided to place the instruction above the graph this year, as indicated to centres beforehand. This was not entirely successful, as many failed to complete this straightforward task. Attempting this style of question needs reinforcing with future cohorts. </t>
  </si>
  <si>
    <t>In some cases this was left incomplete. This was common in the 2024 formal exam cohort too. Note: Because students had missed some of the graph completion questions on previous papers it was decided to place the instruction above the graph this year, as indicated to centres beforehand. This was not entirely successful, as a number failed to complete this straightforward task. Attempting this style of question needs reinforcing with future cohorts. </t>
  </si>
  <si>
    <t>Despite this question being left incomplete in some cases by the 2024 formal exam cohort, this cohort performed well. Note: Because students had missed some of the graph completion questions on previous papers it was decided to place the instruction above the graph this year, as indicated to centres beforehand. This was not entirely successful, as a number failed to complete this straightforward task. Attempting this style of question needs to continue to be reinforced with future cohorts. </t>
  </si>
  <si>
    <t>Outline one reason why there are high levels of biodiversity in the tropical rainforest. </t>
  </si>
  <si>
    <t>Responses to this question were generally correct for the 2024 national exam cohort. However, this cohort performed significantly less well. An area for development is interpreting data on graphs. </t>
  </si>
  <si>
    <t>Responses to this question were generally correct for the 2024 national exam cohort. However, this cohort performed relatively. An area for development is interpreting data on graphs. </t>
  </si>
  <si>
    <t>Responses to this question were generally correct for the 2024 national exam cohort. This was reflecting in this cohort, with most students correctly interpreting the graph.</t>
  </si>
  <si>
    <t>C Annual rate of deforestation was lowest in 2012.</t>
  </si>
  <si>
    <t>The question required students to suggest how deforestation in a named tropical rainforest area can be caused by a range of different activities. Students generally showed good knowledge but  few managed to access the highest marks because they did not use case studies to full effect. To improve students needed to convincingly convey a case study setting, not simply stating ‘In the Amazon’ or ‘In Malaysia’ which is insufficient without indicating a sense of place through the scale (e.g. discussing clearance of land for the extraction of iron ore and bauxite in the Carajas mine in Brazil, , the impact of the Trans Amazonia Highway in opening up areas for deforestation or flooding due to creation of reservoirs for HEP such as Belo Monte in Brazil, or naming particular minerals such as copper &amp; bauxite or agricultural products) to allow access into Level 3. Focussing on two or three issues, providing a more detailed explanation is recommended. </t>
  </si>
  <si>
    <t>The question required students to suggest how deforestation in a named tropical rainforest area can be caused by a range of different activities. Students generally showed good knowledge but relatively few managed to access the highest marks because they did not use case studies to full effect. In some cases, students started well, but drifted off topic into describing the environmental impacts of deforestation locally and globally. To achieve level 3 students needed to convincingly convey a case study setting, not simply stating ‘In the Amazon’ or ‘In Malaysia’ which is insufficient without indicating a sense of place through the scale (e.g. discussing clearance of land for the extraction of iron ore and bauxite in the Carajas mine in Brazil, , the impact of the Trans Amazonia Highway in opening up areas for deforestation or flooding due to creation of reservoirs for HEP such as Belo Monte in Brazil, or naming particular minerals such as copper &amp; bauxite or agricultural products) to allow access into Level 3. Focussing on two or three issues, providing a more detailed explanation is recommended. </t>
  </si>
  <si>
    <t>The question required students to suggest how deforestation in a named tropical rainforest area can be caused by a range of different activities. Students generally showed good knowledge a most managed to access the highest marks because they used case studies to full effect. In the best answers achieving level 3 students convincingly convey a case study setting, not simply stating ‘In the Amazon’ or ‘In Malaysia’ which is insufficient without indicating a sense of place through the scale (e.g. discussing clearance of land for the extraction of iron ore and bauxite in the Carajas mine in Brazil, , the impact of the Trans Amazonia Highway in opening up areas for deforestation or flooding due to creation of reservoirs for HEP such as Belo Monte in Brazil, or naming particular minerals such as copper &amp; bauxite or agricultural products) to allow access into Level 3. Focussing on two or three issues, providing a more detailed explanation was evident in the best answers. </t>
  </si>
  <si>
    <t xml:space="preserve">In the Amazon, cattle ranching is the cause of 80% of deforestation. Both subsistence and commercial farming require  trees to be removed, as well as for craps. After years, the land becomes infertile, which requires further deforestation to plant new crops. Development is also a huge cause of deforestation. Building the Trans - Amazonian Highway required lets of deforestation, and increased access to other areas of forest which were inaccessible before. Many mahogany and teak trees are deforested to be made into furniture, which further increases deforestation. Mining also increases deforestation, as the Amazon is rich in gold and bauxite, leading to wide-spread forest clearance and ecosystem devastation in places such as the Carajas mine, where iron ore and bauxite is extracted. </t>
  </si>
  <si>
    <t>• Selective logging reduces the overall extent of deforestation (1)
• It allows other trees to carry on growing (1)
• the selected trees are often older/more highly valued and the selective logging allows the forest to recover(1)
• Selective logging allows the other trees to gain more space and sunlight to grow (1)
• Removing just a few trees means that the forest recovers more quickly (1)
• Only a few trees are cut down (1)</t>
  </si>
  <si>
    <t>A number of students did not understand the term selective logging, or did not understand how it can be used to manage the rainforest sustainably. Students should be confident in explaining how the approach is sustainable because the selected trees are often older/more highly valued and the selective logging allows the forest to recover, selective logging allows the other trees to gain more space and sunlight to grow, and removing just a few trees means that the forest recovers more quickly. </t>
  </si>
  <si>
    <t>Some students did not understand the term selective logging. While others did not understand how it can be used to manage the rainforest sustainably. Students should be confident in explaining how the approach is sustainable because the selected trees are often older/more highly valued and the selective logging allows the forest to recover, selective logging allows the other trees to gain more space and sunlight to grow, and removing just a few trees means that the forest recovers more quickly. </t>
  </si>
  <si>
    <t xml:space="preserve">Most students understood the term selective logging. The best answers outlined how the selected trees are often older/more highly valued and the selective logging allows the forest to recover,  
selective logging allows the other trees to gain more space and sunlight to grow, and removing just a few trees means that the forest recovers more quickly. </t>
  </si>
  <si>
    <t>Students did not generally perform well in this area. Students need to develop a better understanding of how soil can be affected by climatic conditions in the chosen ecosystem. </t>
  </si>
  <si>
    <t>Some pupils performed well in this area. Students need to develop a better understanding of how soil can be affected by climatic conditions in the chosen ecosystem. </t>
  </si>
  <si>
    <t>Most pupils performed well in this area. </t>
  </si>
  <si>
    <t>Almost all in the 2024 full exam cohort could access level 1 by utilising and describing pertinent features of the images. Most accessed level 2 as they made a number of clear statements linking a feature to the appropriate reason. The smaller number of students that accessed Level 3 marks stood out by demonstrating understanding of how both plants and animals are adapted, referring to detailed conditions of their chosen environment. In this cohort most students were limited to level 1. To improve, both animal and plant adaptations need to be considered, clearly linking a features to an appropriate reasons e.g. long roots to reach groundwater, or storing of water in succulent plants to cope with long, dry periods. Students should also be encouraged to use the resource as a springboard and incorporate knowledge and understanding beyond them. Additionally, high scoring students linked adaptations to climatic factors. The best answers at Level 3 included discussion of how survivability was predicated upon particular adaptations with reference to extremes of temperature, lack of precipitation or exposure to strong sunlight.  It is worth noting that in the 2024 cohort those who chose deserts often scored better as they were able to elaborate more successfully on the characteristics of the succulent plant while those who looked at cold environments struggled to identify adaptations of plants. </t>
  </si>
  <si>
    <t>Almost all in the 2024 full exam cohort could access level 1 by utilising and describing pertinent features of the images. Most accessed level 2 as they made a number of clear statements linking a feature to the appropriate reason. The smaller number of students that accessed Level 3 marks stood out by demonstrating understanding of how both plants and animals are adapted, referring to detailed conditions of their chosen environment. To improve, students need to ensure they cover plant and animal adaptations AND make clear links between features and appropriate reasons. Students should also be encouraged to use the resource as a springboard and incorporate knowledge and understanding beyond them. Additionally, high scoring students linked adaptations to climatic factors. The best answers at Level 3 included discussion of how survivability was predicated upon particular adaptations with reference to extremes of temperature, lack of precipitation or exposure to strong sunlight. It is worth noting that in the 2024 cohort those who chose deserts often scored better as they were able to elaborate more successfully on the characteristics of the succulent plant while those who looked at cold environments struggled to identify adaptations of plants. </t>
  </si>
  <si>
    <t>Almost all in the 2024 full exam cohort could access level 1 by utilising and describing pertinent features of the images. Most accessed level 2 as they made a number of clear statements linking a feature to the appropriate reason. The smaller number of students that accessed Level 3 marks stood out by demonstrating understanding of how both plants and animals are adapted, referring to detailed conditions of their chosen environment.  Those performing particularly well use the resource as a springboard and incorporate knowledge and understanding beyond them. It is worth noting that in the 2024 cohort those who chose deserts often scored better as they were able to elaborate more successfully on the characteristics of the succulent plant while those who looked at cold environments struggled to identify adaptations of plants. The best answers at Level 3 included discussion of how survivability was predicated upon particular adaptations with reference to extremes of temperature, lack of precipitation or exposure to strong sunlight. </t>
  </si>
  <si>
    <t xml:space="preserve">The statement is correct in my opinion as extreme conditions in hot deserts such as the Wester Desert means adaptations of plan and animals can allow for more biodiversity.
For example, as seen in figure 12, Fennec foxes have big wide ears which allows them to cool off faster than a British fox with smaller ears to stay warm.
Fennec foxes also have shorter fur than the typical british fox, which allows them to cool off faster than if their fur was thicker, which would trap heat by insulation:
Staying cool in extremely hot deserts are important, or else the animals may die and reduce biodiversity. Desert plants like cacti are adapted to extreme heat, by storing water inside and having only leaves which reduce transpiration. Roots of desert plants are also more branched out and go very deep to try reach the water table, which the plant in Figure 12 may have, as rainfall in deserts are less than 250mm a year, and is starting to decrease even more due to global warming; deeper roots have a higher chance of reaching water so plants can Survive
In conclusion, I agree with the statement as many plants and animals who have not adapted to extreme conditions may not survive, so the adaptations allow animals and plants to live and provide the desert with biodiversity. </t>
  </si>
  <si>
    <t>Hot desert:
The soil shown is loose in structure. (1) Largely comprised of sand/rock/stone. (1) It is dry. (1) It has limited organic matter. (1) Lacks nutrients/infertile (1) It starts to crack (1) Degradation/soil erosion (1) Desertification (1) Salty/saline (1)
Cold environment:
Infertile soil. (1) Permafrost/ice in the upper layer. (1) Ice can thaw for several months. (1) Limited organic matter. (1) It is frozen (1) Degradation
/soil erosion (1) Weathering (1)</t>
  </si>
  <si>
    <t>Bar graph to be drawn accurately to 13 000 km2
Allow any reasonable width of bar. Shading not required. Top of bar needs to touch 13000 line.</t>
  </si>
  <si>
    <t>03.1</t>
  </si>
  <si>
    <t>03.2</t>
  </si>
  <si>
    <t>03.3</t>
  </si>
  <si>
    <t>03.4</t>
  </si>
  <si>
    <t>03.5</t>
  </si>
  <si>
    <t>03.6</t>
  </si>
  <si>
    <t>04.1</t>
  </si>
  <si>
    <t>04.2</t>
  </si>
  <si>
    <t>04.3</t>
  </si>
  <si>
    <t>04.4</t>
  </si>
  <si>
    <t>04.5</t>
  </si>
  <si>
    <t>04.6</t>
  </si>
  <si>
    <t>05.1</t>
  </si>
  <si>
    <t>05.2</t>
  </si>
  <si>
    <t>05.3</t>
  </si>
  <si>
    <t>05.4</t>
  </si>
  <si>
    <t>05.5</t>
  </si>
  <si>
    <t>05.6</t>
  </si>
  <si>
    <t>Rivers</t>
  </si>
  <si>
    <t>Coasts</t>
  </si>
  <si>
    <t>What does ‘managed retreat’ mean?</t>
  </si>
  <si>
    <t>What</t>
  </si>
  <si>
    <t>Using Figure 14, identify one method of hard engineering shown in grid square 9879. </t>
  </si>
  <si>
    <t xml:space="preserve">Identify </t>
  </si>
  <si>
    <t>Full marks were awarded for this qustion due to an error on the exam</t>
  </si>
  <si>
    <t>The area labelled X shows a coastal spit.
Using Figure 14, describe the size and shape of the spit.</t>
  </si>
  <si>
    <t>Describe</t>
  </si>
  <si>
    <t>You have studied a coastal management scheme in the UK. Explain the effects of the scheme.</t>
  </si>
  <si>
    <t>1 and 2</t>
  </si>
  <si>
    <t>Explain how coastal landscapes are formed by different processes. Use Figure 15 and your own understanding. </t>
  </si>
  <si>
    <t>2 and 3</t>
  </si>
  <si>
    <t>Using Figure 14, which one of the following grid squares shows a shingle beach?
Shade one circle only.</t>
  </si>
  <si>
    <t>N/A</t>
  </si>
  <si>
    <t>Glacial</t>
  </si>
  <si>
    <t>Which one of the following factors is most likely to cause river levels to rise quickly after heavy rainfall?</t>
  </si>
  <si>
    <t>Using Figure 16, measure the distance along the Old River Witham between point X and point Y.
Shade one circle only.</t>
  </si>
  <si>
    <t>Measure</t>
  </si>
  <si>
    <t>Using Figure 16, identify one method of hard engineering shown in grid square 0970.</t>
  </si>
  <si>
    <t>Using Figure 16, describe the relief and drainage shown in grid square 0870.</t>
  </si>
  <si>
    <t>You have studied a flood management scheme in the UK. Explain why the scheme was needed and how it works.</t>
  </si>
  <si>
    <t>Explain how river features are created by erosion and deposition. Use Figure 17 and your own understanding.</t>
  </si>
  <si>
    <t>What does abrasion mean?</t>
  </si>
  <si>
    <t>Using Figure 18, name one landform of glacial erosion shown in grid square 7112.</t>
  </si>
  <si>
    <t>Using Figure 18, which grid square shows part of a ribbon lake?
Shade one circle only.</t>
  </si>
  <si>
    <t>Using Figure 18, describe the shape of the valley and measure the width of the valley floor between points X and Y.</t>
  </si>
  <si>
    <t>You have studied a glaciated upland area in the UK. Explain why this area attracts tourists.</t>
  </si>
  <si>
    <t>Explain the different ways that glacial material is transported and deposited.
Use Figure 19 and your own understanding.</t>
  </si>
  <si>
    <t>In the 2024 full exam cohort a significant proportion of students couldn’t select the correct definition (option A) and thought that managed retreat referred to the process of building up and restoring beaches (option D). This was not the case for the majority of this cohort. </t>
  </si>
  <si>
    <t>In the 2024 full exam cohort a significant proportion of students couldn’t select the correct definition (option A) and thought that managed retreat referred to the process of building up and restoring beaches (option D). This was also the case for some of this cohort. A clearer understanding of managed retreat is required by students. </t>
  </si>
  <si>
    <t>In the 2024 full exam cohort a significant proportion of students couldn’t select the correct definition (option A) and thought that managed retreat referred to the process of building up and restoring beaches (option D). This was also the case for this cohort.  A clearer understanding of managed retreat is required by students. </t>
  </si>
  <si>
    <t xml:space="preserve">In the 2024 national exam cohort this elicited a wide range of answers, but using map evidence the majority recognised the groynes at Dawlish Warren. However, this was not case for this cohort. An area of development is the use of OS maps to identify hard engineering coastal management strategies. </t>
  </si>
  <si>
    <t xml:space="preserve">In the 2024 national exam cohort this elicited a wide range of answers, but using map evidence the majority recognised the groynes at Dawlish Warren. However, this was not case for this cohort. Most students were able to identify hard engineering coastal management strategies on an OS map. </t>
  </si>
  <si>
    <t>In the 2024 national exam cohort this appeared to pose problems for a significant proportion. Most failed to use the scale to indicate the size of the coastal spit, and responses were often limited to vague descriptions such as large or wide. This was replicated in this cohort. The better responses measured the length or width of the spit, or estimated an approximate area. Some referred to the hooked end of the spit and mentioned that it is straight on the seaward side but uneven/curved on the estuary side. </t>
  </si>
  <si>
    <t>In the 2024 national exam cohort this appeared to pose problems for a significant proportion. Most failed to use the scale to indicate the size of the coastal spit, and responses were often limited to vague descriptions such as large or wide. This was similar for this cohort. The better responses measured the length or width of the spit, or estimated an approximate area. Some referred to the hooked end of the spit and mentioned that it is straight on the seaward side but uneven/curved on the estuary side. </t>
  </si>
  <si>
    <t>In the 2024 national exam cohort this appeared to pose problems for a significant proportion. Most failed to use the scale to indicate the size of the coastal spit, and responses were often limited to vague descriptions such as large or wide. This was not the case for this cohort. The better responses measured the length or width of the spit, or estimated an approximate area. Some referred to the hooked end of the spit and mentioned that it is straight on the seaward side but uneven/curved on the estuary side. </t>
  </si>
  <si>
    <t>The best answers focused on a specific coastal area and considered both the positive impact of groynes for example in the process of the building up of beach sediment and the positive effect on tourism or the reduced risk to infrastructure and contrasting this with the negative impact on beaches further downdrift, often referring to terminal groyne syndrome. They could fully explain how the management scheme works to protect the coastline, but in addition considered their flaws with specific geographical support. </t>
  </si>
  <si>
    <t>A large proportion of students failed to reference their response to an actual scheme and simply wrote about the general effects of hard and soft engineering. Some referred to a vague area e.g. Holderness or Dorset coastline and lacked specific locational detail. Others focused on how they worked rather than their effects. Place specific knowledge was the discriminator here between L1 &amp; L2. Some answers contained misconceptions, for instance the idea that groynes prevented longshore drift rather than preventing sediment being removed by longshore drift, or the notion that that putting groynes in one location would increase longshore drift in another. A few weaker responses confused coastal management with river management and so selected an inappropriate exemplar. </t>
  </si>
  <si>
    <t>Answers by the national cohort were unexpectedly variable. This was the case for this cohort. Some provided a coherent account of the sequence of change over time linked to the cave-arch-stack-stump progression. However, the thrust of the question was an explanation of how these landforms are created by different processes. In order to progress through the levels, it was necessary to integrate processes such as hydraulic action and abrasion into the development of different landforms. These were often mentioned as named processes but how they worked was ignored. Credit was also given for understanding of the role of weathering and mass movement processes. The key discriminator between answers was the extent to which evidence was obtained from the resource and whether this was woven through the answer in a way that supported explanation. At Level 1, simple sequencing with focus on the landforms seen in Fig. 15 was most often seen. Level 2 was accessed by elaboration of the sequence of formation and application of processes at pertinent points in the response. At Level 3, candidates used subject language to explain landform development in detail and sometimes went beyond the stimulus to explain features of deposition as well, such as spits and bars. Less impressive answers noted processes of erosion in poorly ordered statements and failed to explain fully how change occurs. In some responses there was a clear misconception that soft rock is found at the base of cliffs on headlands as the start of the cave sequence. Where sequences were outlined, some steps seemed to be skipped over. Some students confused erosion and weathering, with many seeing freeze thaw as being responsible for arch and stack formation. Occasionally, students used diagrams to good effect. Others just drew unlabelled diagrams without explanation. The weakest answers were unable to name either the landforms or erosion processes, and sometimes confused stacks with spits. However, the majority of students were able to achieve lower Level 2 marks and above. When explaining the creation and development of landforms, students should aim to show understanding of specific processes and integrate the detailed explanation of process into the formation sequence using the correct terminology. </t>
  </si>
  <si>
    <t>Answers by the national cohort were unexpectedly variable. This was the case for some of this cohort. Many provided a coherent account of the sequence of change over time linked to the cave-arch-stack-stump progression. However, the thrust of the question was an explanation of how these landforms are created by different processes. In order to progress through the levels, it was necessary to integrate processes such as hydraulic action and abrasion into the development of different landforms. These were often mentioned as named processes but how they worked was ignored. Credit was also given for understanding of the role of weathering and mass movement processes. The key discriminator between answers was the extent to which evidence was obtained from the resource and whether this was woven through the answer in a way that supported explanation. At Level 1, simple sequencing with focus on the landforms seen in Fig. 15 was most often seen. Level 2 was accessed by elaboration of the sequence of formation and application of processes at pertinent points in the response. At Level 3, candidates used subject language to explain landform development in detail and sometimes went beyond the stimulus to explain features of deposition as well, such as spits and bars. Less impressive answers noted processes of erosion in poorly ordered statements and failed to explain fully how change occurs. In some responses there was a clear misconception that soft rock is found at the base of cliffs on headlands as the start of the cave sequence. Where sequences were outlined, some steps seemed to be skipped over. Some students confused erosion and weathering, with many seeing freeze thaw as being responsible for arch and stack formation. Occasionally, students used diagrams to good effect. Others just drew unlabelled diagrams without explanation. The weakest answers were unable to name either the landforms or erosion processes, and sometimes confused stacks with spits. However, the majority of students were able to achieve lower Level 2 marks and above. When explaining the creation and development of landforms, students should aim to show understanding of specific processes and integrate the detailed explanation of process into the formation sequence using the correct terminology. </t>
  </si>
  <si>
    <t>Answers by the national cohort were unexpectedly variable. This was not the case for this cohort. In the better scoring scripts students recognised a range of other landforms such as wave cut platforms, headlands and bays, indicating clear sequential formation. Some were aware of the alignment of resistant and softer rocks likely to result in headlands and bays along a discordant or, in the case of the area shown in the photograph, a concordant coastline, and consequent differences in rates of erosion. When explaining the creation and development of landforms, students should aim to show understanding of specific processes and integrate the detailed explanation of process into the formation sequence using the correct terminology. </t>
  </si>
  <si>
    <t>A. Allowing the sea to flood or erode an area of low-value land.</t>
  </si>
  <si>
    <t>Groyne</t>
  </si>
  <si>
    <t>It is long, at around 2.25 km long and 0.5 km wide at the widest point.
Mostly straight across with a slight curve behind the spit, encasing a salt mash.</t>
  </si>
  <si>
    <t xml:space="preserve">In Minehead, hard engineering methods such as high sea walls can absorb the energy of waves, acting as a barrier and protection against erosion of the coastline. The addition of four groynes also helped to stop long shore drift sediment from eroding more of the coastline by abrasion, by collecting on one side of the grown. Other hard engineering management methods include gaboon’s and rock armour; with the rocks being able to absorb wave energy and prevent coastal erosion which could otherwise endanger homes on the coastline as they are a higher risk of the impact of coastal erosion. </t>
  </si>
  <si>
    <t xml:space="preserve">Figure 15 shows a cliff. an arch and some stumps the distance. Hydraulic action and abrasion  caused by the sediment brought by longshore shore drift - erode the bottom of cliffs, as water forces into the cracks and constantly builds up and releases pressure, weakening the base of it. A wave cut notch a eventually formed, and the weight of the cliff above it eventually collapses due to gravity. Over time, these processes continue as the cliff retreats due to mass movement. Similarly, arches are also formed due to hydraulic action and abrasions attaching lines of weakness in the rock. Over time, this process continues until a case is formed. An arch is formed as the cave is eroded through the headland. As the bottom of the arch becomes weaker due to weathering processes such as freeze thaw and salt crystallisation, it is unable to hold the its weight so the roof above collapses to form a stack, which over time, experiences erosional processes such as hydraulic action and abrasion, leading to its collapse, and the formation of a stump. </t>
  </si>
  <si>
    <t xml:space="preserve">In the 2024 national exam cohort many students didn’t realise that steep slopes are most likely to cause river levels to rise rapidly, with over 40% identifying gentle slopes or forested land as a major factor. This was replicated for this cohort. Interpretation of OS maps and how factors can increase flood risk is required in the future. </t>
  </si>
  <si>
    <t xml:space="preserve">In the 2024 national exam cohort many students didn’t realise that steep slopes are most likely to cause river levels to rise rapidly, with over 40% identifying gentle slopes or forested land as a major factor. On the whole, this was replicated for this cohort. Interpretation of OS maps and how factors can increase flood risk is required in the future. </t>
  </si>
  <si>
    <t xml:space="preserve">In the 2024 national exam cohort many students didn’t realise that steep slopes are most likely to cause river levels to rise rapidly, with over 40% identifying gentle slopes or forested land as a major factor. This was not the case for the majority of this cohort. Interpretation of OS maps and how factors can increase flood risk could be further reinforced. </t>
  </si>
  <si>
    <t xml:space="preserve">This elicited a wide range of answers, most students in the 2024 national cohort could either identify the straightened channel or the levee/embankment. However, this was not the case for this cohort. It is recommended that students are given the opportunity to use OS maps to interpret hard engineering strategies. </t>
  </si>
  <si>
    <t xml:space="preserve">This elicited a wide range of answers, most students in the 2024 national cohort could either identify the straightened channel or the levee/embankment. This is an area for development for this cohort. It is recommended that students are given the opportunity to use OS maps to interpret hard engineering strategies. </t>
  </si>
  <si>
    <t xml:space="preserve">This elicited a wide range of answers, most students in the 2024 national cohort could either identify the straightened channel or the levee/embankment. Most in this cohort were successful. It is recommended that students are given more opportunities to use OS maps to interpret hard engineering strategies. </t>
  </si>
  <si>
    <t>Relief: (The land is) flat. (1) It is low-lying. (1) Gentle gradient (1) It is approximately 2 metres above sea level. (1)
Drainage: There are several (drainage) channels. (1) The channels are straight. (1) There is a larger channel/ Branston Delph). (1) There are rivers/streams (1) There are 5 streams</t>
  </si>
  <si>
    <t xml:space="preserve">For the 2024 national cohort this question showed much variation in the quality of answers. The terms relief and drainage in relation to OS maps are not clearly understood, even with the short definitions provided, and many misinterpreted what was required. Some incorrectly thought that the land was steep, despite the absence of contours, and a number thought that the channels were there for irrigation. Some drifted into
description of human features. Students in this cohort generally performed less well on this question. Either only drainage or relief were discussed, or answers were not appropriate. Students should be made aware of the need to cover both relief and drainage in the future. A suggestion is that students have the opportunity to describe relief and drainage on an OS map on multiple occasions in the future. </t>
  </si>
  <si>
    <t xml:space="preserve">For the 2024 national cohort this question showed much variation in the quality of answers. The terms relief and drainage in relation to OS maps are not clearly understood, even with the short definitions provided, and many misinterpreted what was required. Some incorrectly thought that the land was steep, despite the absence of contours, and a number thought that the channels were there for irrigation. Some drifted into
description of human features. Some students in this cohort performed less well on this question. Either only drainage or relief were discussed, or answers were not appropriate. Students should be made aware of the need to cover both in the future. A suggestion is that students have the opportunity to describe relief and drainage on an OS map on multiple occasions in the future. </t>
  </si>
  <si>
    <t xml:space="preserve">For the 2024 national cohort this question showed much variation in the quality of answers. The terms relief and drainage in relation to OS maps are not clearly understood, even with the short definitions provided, and many misinterpreted what was required. Some incorrectly thought that the land was steep, despite the absence of contours, and a number thought that the channels were there for irrigation. Some drifted into
description of human features. Students in this cohort performed relatively well on this question, with most students interpreting both relief and drainage features shown in the map extract. Students should continue to have the opportunity to describe relief and drainage on an OS map on multiple occasions in the future. </t>
  </si>
  <si>
    <t>In the 2024 national cohort students with a clear understanding of their place specific study were able to successfully answer this question. The best responses focused on how and why a river management scheme was needed in the context of a named exemplar, most commonly the River Tees, Jubilee flood relief, Boscastle or Banbury. Some students linked the question to the dredging of the river after the Somerset floods. There were some excellent accounts of specific schemes, showing specific geographical knowledge as well as clear understanding of the way the scheme was implemented. However, general comments about an unspecified scheme were abundant . An overview of river management strategies was provided, including both hard and soft engineering approaches, but the response was not tailored to a specific place. Some students failed to focus on the key commands and ended up discussing the effects with some even referencing their answer to a coastal management scheme, for which there was no credit. Performance by this cohort is an area for improvement. </t>
  </si>
  <si>
    <t>In the 2024 national cohort students with a clear understanding of their place specific study were able to successfully answer this question. The best responses focused on how and why a river management scheme was needed in the context of a named exemplar, most commonly the River Tees, Jubilee flood relief, Boscastle or Banbury. Some students linked the question to the dredging of the river after the Somerset floods. There were some excellent accounts of specific schemes, showing specific geographical knowledge as well as clear understanding of the way the scheme was implemented. However, general comments about an unspecified scheme were abundant . An overview of river management strategies was provided, including both hard and soft engineering approaches, but the response was not tailored to a specific place. Some students failed to focus on the key commands and ended up discussing the effects with some even referencing their answer to a coastal management scheme, for which there was no credit. Performance by this cohort was particularly good. </t>
  </si>
  <si>
    <t xml:space="preserve">The Carlisle flood management scheme was needed after the 200S floods, where the water rose Im above the defences built in 1968. There were 70 buses lost at a price of £3million, so it was needed to prevent a future economic issue. Two pumping stations were built to reduce the flooding, alongside 6.3km of embankments built to help prevent flooding from affecting and damaging the settlement. Two flood basins were also built to help store excess water, and culverts were also constructed. </t>
  </si>
  <si>
    <t xml:space="preserve">River features such as a meanders are made when water gets pushed to the outside of the river at high speed and pressure causing it to erode the outside through abrasion, sediment is broken away and is carried by the current and is deposited on the inside of the meander due to the water being slower, this forms a slip-off slope and sometimes a small beach.
Lateral erosion keeps eroding the outside bend and the inside continues to build up creating bends (meander) in the river.
Waterfalls at the end of riven often form as the rock soft rock under a band of hard rock is eroded creating a step which is eventually undercut to form a overhang. Abrasion and hydraulic action and abrasion creates a plunge pool and as the hard rock above is eroded, the sediment erodes at the base leading to the retreat of the waterfall and the formation of a gorge. </t>
  </si>
  <si>
    <t>D. Steep slopes</t>
  </si>
  <si>
    <t>Embankment/levee (1)
Straightened river/channeling (1)</t>
  </si>
  <si>
    <t>A minority of the 2024 national cohort misunderstood the geographical term abrasion. The majority of this cohort misunderstood the term. Specific geographical detail or knowledge is often required to answer AO1 questions successfully.</t>
  </si>
  <si>
    <t>A minority of the 2024 national cohort misunderstood the geographical term abrasion. Some of this cohort misunderstood the term. Specific geographical detail or knowledge is often required to answer AO1 questions successfully.</t>
  </si>
  <si>
    <t>A minority of the 2024 national cohort misunderstood the geographical term abrasion. Most of this cohort understood the term. Specific geographical detail or knowledge is often required to answer AO1 questions successfully.</t>
  </si>
  <si>
    <t>This elicited a wide range of answers by the 2024 national cohort, but using map evidence the great majority of students identified a feature of glaciation in response to question 5.3, most commonly, corrie, arete or corrie lake/tarn. This cohort did less well than the national cohort. Identifying landforms of glacial erosion on an OS map is an area for development. </t>
  </si>
  <si>
    <t>This elicited a wide range of answers by the 2024 national cohort, but using map evidence the great majority of students identified a feature of glaciation in response to question 5.3, most commonly, corrie, arete or corrie lake/tarn. This cohort did well at identifying a landform of glacial erosion on an OS map. </t>
  </si>
  <si>
    <t xml:space="preserve">In the 2024 national cohort many identified the steep sides of the valley but comparatively few referred to the flat valley floor or the U shaped valley. Some thought that they should be describing the overall longitudinal shape of the valley, rather than the cross section, and most measured the distance between X and Y, which was credited.
For this cohort most students were either unable to describe the shape of the valley or measure its width. Moving forward, students need to be further exposed to investigating glacial environments on OS maps. </t>
  </si>
  <si>
    <t>In the 2024 national cohort many identified the steep sides of the valley but comparatively few referred to the flat valley floor or the U shaped valley. Some thought that they should be describing the overall longitudinal shape of the valley, rather than the cross section, and most measured the distance between X and Y, which was credited. For this cohort most students were able to either describe the shape of the valley or measure its width. Moving forward, students need to be further exposed to investigating glacial environments on OS maps. </t>
  </si>
  <si>
    <t xml:space="preserve">In the 2024 national cohort many identified the steep sides of the valley but comparatively few referred to the flat valley floor or the U shaped valley. Some thought that they should be describing the overall longitudinal shape of the valley, rather than the cross section, and most measured the distance between X and Y, which was credited. For this cohort most students were able to describe the shape of the valley and measure its width. It is important to continue to expose students to glacial landscapes using OS maps. </t>
  </si>
  <si>
    <t>U-shaped valley with a wide, flat bottom where a ribbon lake had formed in a glacial trough. Width of valley floor: 1400</t>
  </si>
  <si>
    <t>The students generally did not perform well on this question. Students were limited to generic statements about the Lake District having ‘beautiful landscape’, where people go walking, with few place-specific details. A misconception from some was that people go to see the glaciers in the Lake District, clearly not understanding they aren’t there. Some even gave detailed answers on Svalbard, or glaciated areas in France and elsewhere.</t>
  </si>
  <si>
    <t>Some students generally did not perform well on this question. Students were limited to generic statements about the Lake District having ‘beautiful landscape’, where people go walking, with few place-specific details. A misconception from some was that people go to see the glaciers in the Lake District, clearly not understanding they aren’t there. Some even gave detailed answers on Svalbard, or glaciated areas in France and elsewhere.</t>
  </si>
  <si>
    <t>The students generally performed well on this question. Some excellent answers demonstrated a clear understanding of the attractions to tourists in a named glaciated area, usually the Lake District, Snowdonia or the Cairngorms. They described the physical attractions of glaciated mountainous areas, providing opportunities for walking, climbing, mountain biking, camping, as well as striking views and physical challenges . Many also included reference to the human attractions in a balanced account of the selected area.</t>
  </si>
  <si>
    <t>Generally, students began to introduce the processes involves in the transportation and deposition of material but the application was somewhat limited. To improve students need to provided clear sequence to their answer, developed their points and incorporated processes throughout to help explain how the landscapes were formed by both transportation and deposition.</t>
  </si>
  <si>
    <t>In the poorer scoring scripts, students managed to recognise one or more features depicted in the image, but were unable to shed light on the way that they were formed. Some confused glacial and fluvial processes. Others became side-tracked into explaining formation of upland erosional landforms including corries and troughs. Very few alluded to the source of depositional material, and gave scant attention to contributing processes that help to create morainic debris and glacial till or outwash material. Greater emphasis should have been placed on the processes involved and less on the description of shape and size.</t>
  </si>
  <si>
    <t>Better answers provided developed explanations with supporting detail of the transport and depositional processes involved, using correct geographical terms. Students recognised and explained the formation of lateral, medial and terminal moraines. Additional landforms not shown in Figure were considered by a sizeable minority. The best answers explained how transport can occur below, within and on top of the ice and distinguished between material deposited directly by ice and indirectly by meltwater, with consequent differences in angularity of material and sorting of debris. As always, the best answers provided clear sequence to their answer, developed their points and incorporated processes throughout to help explain how the landscapes were formed by both transportation and deposition.</t>
  </si>
  <si>
    <t xml:space="preserve">As shown in figure 19, glacial material can be deposited in moraines. Till is carried by the glacier in various ways, such as ground moraine underneath the glacier, lateral moraine prom the outsides of the glacier or medial moraine when two glaciers meet and is deported in the middle. Glacial material can also be transported by bull dozing when the glacier pushes material like a bull dozer until it is deposited as landform such as erratics, which are glacially deposited rock differing from the type of rock native to the area in which it rests. Plucking is when the glacier freezes around a rock and plucks it, and the material is then carried by the glacier. This transported glacial material can be deposited as outwash beyond the snout of the glacier, when sediment is transported further by meltwater than deposited moraine. </t>
  </si>
  <si>
    <t xml:space="preserve">A glaciated upland area such as The Lake District can attract visitors with its unique activities like zip lining, paddle boarding on Lake Windermere and more. In fact, tourists spent £1000 million in the Lake District in 2011 and there are many routes to walk along to see upland glaciated scenery such as Helvellyn with its tarn lake, Red Tarn and arete, Striding Edge. Furthermore, towns such as Ambleside include tourist attractions such as crystal shops and opportunities to view the stunning scenery. Additionally, many families and international tourists visit attractions such as Beatrix Potter’s house. The overwhelming majority of tourists visit the area for the natural beauty of the scenic views. </t>
  </si>
  <si>
    <t>Corrie/cwm/cirque (1), arete (1), corrie lip (1), corrie backwall (1), corrie
lake/tarn (1), pyramidal peak (1)</t>
  </si>
  <si>
    <t>C. Rocks trapped beneath the glacier scratch and smooth the bedrock underneath.</t>
  </si>
  <si>
    <t>Total for Aos</t>
  </si>
  <si>
    <t>Total Marks in Paper 1</t>
  </si>
  <si>
    <t xml:space="preserve">For the 2024 national cohort answers to this question depended on the clarity of the sequence and the appropriate explanation of processes of erosion and deposition. Students were required to apply understanding to the photograph and identify more than one landform to access Level 3 marks. One landform was often dominant – oxbow lakes- with a brief mention of either floodplains, levees or meanders. Most students did attempt to respond to both erosion and deposition in their answers. The quality varied hugely, ranging from random and disorganised answers to clear and comprehensive sequence, with specific processes embedded throughout. Responses for this cohort tended to confuse the relative speed of water on inner and outer bends of the channel when explaining meanders and oxbow lakes and considered one landform only. Although the sequence was roughly correct, processes were either not stated or added as an afterthought. Students must demonstrate understanding of the processes involved and make thorough analysis of the photograph, and of features not depicted in the image. </t>
  </si>
  <si>
    <t xml:space="preserve">For the 2024 national cohort answers to this question depended on the clarity of the sequence and the appropriate explanation of processes of erosion and deposition. Students were required to apply understanding to the photograph and identify more than one landform to access Level 3 marks. One landform was often dominant – oxbow lakes- with a brief mention of either floodplains, levees or meanders. Most students did attempt to respond to both erosion and deposition in their answers. The quality varied hugely, ranging from random and disorganised answers to clear and comprehensive sequence, with specific processes embedded throughout. Many students managed to produce low Level 2 responses by writing about the processes involved in the formation of a meander and /or oxbow lakes and making some basic references to flow being fastest on the outside bend and slowest on the inside bend. River processes were correctly identified and there was some use of geographical language which supported process explanation. Students must demonstrate understanding of the processes involved and make thorough analysis of the photograph, and of features not depicted in the image. </t>
  </si>
  <si>
    <t>For the 2024 national cohort answers to this question depended on the clarity of the sequence and the appropriate explanation of processes of erosion and deposition. Students were required to apply understanding to the photograph and identify more than one landform to access Level 3 marks. One landform was often dominant – oxbow lakes- with a brief mention of either floodplains, levees or meanders. Most students did attempt to respond to both erosion and deposition in their answers. The quality varied hugely, ranging from random and disorganised answers to clear and comprehensive sequence, with specific processes embedded throughout. The best answers, which accessed Level 3 marks, demonstrated understanding of the processes involved and made thorough analysis of the photograph, recognising the formation of meanders, oxbow lakes and floodplains and extending their answers to include other features not depicted in the image. There were some very good explanations of thalweg, with varying erosion and deposition on inside vs outside bend linked to slip of slopes, point bar deposits vs undercut banks and river cliffs. Some provided a balanced explanation of river landforms at different parts of the river’s course, including waterfalls and gorges, interlocking spurs, levees and estuaries, with reference to the dominant processes of erosion and/or deposition.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</si>
</sst>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2"/>
      <color theme="1"/>
      <name val="Aptos Narrow"/>
      <family val="2"/>
      <scheme val="minor"/>
    </font>
    <font>
      <sz val="11"/>
      <color theme="1"/>
      <name val="Arial"/>
      <family val="2"/>
    </font>
    <font>
      <b/>
      <sz val="12"/>
      <color theme="1"/>
      <name val="Aptos Narrow"/>
      <scheme val="minor"/>
    </font>
    <font>
      <sz val="12"/>
      <color theme="1"/>
      <name val="Aptos Narrow"/>
      <scheme val="minor"/>
    </font>
    <font>
      <sz val="11"/>
      <color theme="1"/>
      <name val="Helvetica"/>
      <family val="2"/>
    </font>
    <font>
      <sz val="22"/>
      <color theme="1"/>
      <name val="Aptos Narrow"/>
      <family val="2"/>
      <scheme val="minor"/>
    </font>
    <font>
      <sz val="10"/>
      <color rgb="FF000000"/>
      <name val="Tahoma"/>
      <family val="2"/>
    </font>
    <font>
      <b/>
      <sz val="10"/>
      <color rgb="FF000000"/>
      <name val="Tahoma"/>
      <family val="2"/>
    </font>
    <font>
      <sz val="8"/>
      <name val="Aptos Narrow"/>
      <family val="2"/>
      <scheme val="minor"/>
    </font>
    <font>
      <b/>
      <sz val="14"/>
      <color theme="1"/>
      <name val="Aptos Narrow"/>
      <scheme val="minor"/>
    </font>
    <font>
      <sz val="13"/>
      <color theme="1"/>
      <name val="Helvetica Neue"/>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0" xfId="0" applyAlignment="1">
      <alignment horizontal="center"/>
    </xf>
    <xf numFmtId="49" fontId="0" fillId="0" borderId="0" xfId="0" applyNumberFormat="1" applyAlignment="1">
      <alignment horizontal="center"/>
    </xf>
    <xf numFmtId="0" fontId="1" fillId="0" borderId="0" xfId="0" applyFont="1"/>
    <xf numFmtId="0" fontId="0" fillId="0" borderId="0" xfId="0" applyAlignment="1">
      <alignment horizontal="center" vertical="center"/>
    </xf>
    <xf numFmtId="49" fontId="0" fillId="0" borderId="0" xfId="0" applyNumberFormat="1" applyAlignment="1">
      <alignment horizontal="center" vertical="center"/>
    </xf>
    <xf numFmtId="2" fontId="0" fillId="0" borderId="0" xfId="0" applyNumberFormat="1" applyAlignment="1">
      <alignment horizontal="center" vertical="center"/>
    </xf>
    <xf numFmtId="164" fontId="0" fillId="0" borderId="0" xfId="0" applyNumberFormat="1" applyAlignment="1">
      <alignment horizontal="center" vertical="center"/>
    </xf>
    <xf numFmtId="0" fontId="2" fillId="0" borderId="0" xfId="0" applyFont="1"/>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xf>
    <xf numFmtId="0" fontId="0" fillId="0" borderId="0" xfId="0" applyAlignment="1">
      <alignment horizontal="center" vertical="top"/>
    </xf>
    <xf numFmtId="0" fontId="0" fillId="0" borderId="0" xfId="0" applyAlignment="1">
      <alignment vertical="top" wrapText="1"/>
    </xf>
    <xf numFmtId="49" fontId="0" fillId="0" borderId="0" xfId="0" applyNumberFormat="1" applyAlignment="1">
      <alignment horizontal="center" vertical="top"/>
    </xf>
    <xf numFmtId="0" fontId="0" fillId="0" borderId="0" xfId="0" applyAlignment="1">
      <alignment vertical="top"/>
    </xf>
    <xf numFmtId="0" fontId="2" fillId="0" borderId="0" xfId="0" applyFont="1" applyAlignment="1">
      <alignment horizontal="center" vertical="top"/>
    </xf>
    <xf numFmtId="0" fontId="3" fillId="0" borderId="0" xfId="0" applyFont="1" applyAlignment="1">
      <alignment vertical="top" wrapText="1"/>
    </xf>
    <xf numFmtId="1" fontId="0" fillId="0" borderId="0" xfId="0" applyNumberFormat="1"/>
    <xf numFmtId="0" fontId="2" fillId="0" borderId="0" xfId="0" applyFont="1" applyAlignment="1">
      <alignment vertical="top"/>
    </xf>
    <xf numFmtId="49" fontId="0" fillId="0" borderId="0" xfId="0" applyNumberFormat="1"/>
    <xf numFmtId="1" fontId="0" fillId="0" borderId="0" xfId="0" applyNumberFormat="1" applyAlignment="1">
      <alignment horizontal="center" vertical="center"/>
    </xf>
    <xf numFmtId="0" fontId="5" fillId="0" borderId="1" xfId="0" applyFont="1" applyBorder="1"/>
    <xf numFmtId="49" fontId="2" fillId="0" borderId="0" xfId="0" applyNumberFormat="1" applyFont="1" applyAlignment="1">
      <alignment horizontal="center"/>
    </xf>
    <xf numFmtId="0" fontId="5" fillId="0" borderId="1" xfId="0" applyFont="1" applyBorder="1" applyAlignment="1">
      <alignment horizontal="center"/>
    </xf>
    <xf numFmtId="1"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9" fillId="0" borderId="0" xfId="0" applyFont="1" applyAlignment="1">
      <alignment horizontal="center"/>
    </xf>
    <xf numFmtId="0" fontId="10" fillId="0" borderId="0" xfId="0" applyFont="1"/>
    <xf numFmtId="0" fontId="10" fillId="0" borderId="0" xfId="0" applyFont="1" applyAlignment="1">
      <alignment horizontal="left"/>
    </xf>
    <xf numFmtId="49" fontId="0" fillId="0" borderId="0" xfId="0" applyNumberFormat="1" applyAlignment="1">
      <alignment horizontal="right"/>
    </xf>
    <xf numFmtId="49" fontId="2" fillId="0" borderId="0" xfId="0" applyNumberFormat="1" applyFont="1"/>
    <xf numFmtId="0" fontId="0" fillId="0" borderId="0" xfId="0" applyAlignment="1">
      <alignment horizontal="right"/>
    </xf>
    <xf numFmtId="49" fontId="2" fillId="0" borderId="0" xfId="0" applyNumberFormat="1"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1"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xf>
    <xf numFmtId="49" fontId="0" fillId="0" borderId="1" xfId="0" applyNumberFormat="1" applyBorder="1"/>
    <xf numFmtId="0" fontId="1" fillId="0" borderId="1" xfId="0" applyFont="1" applyBorder="1"/>
    <xf numFmtId="0" fontId="0" fillId="0" borderId="1" xfId="0" applyBorder="1" applyAlignment="1">
      <alignment wrapText="1"/>
    </xf>
    <xf numFmtId="49" fontId="4" fillId="0" borderId="1" xfId="0" applyNumberFormat="1" applyFont="1" applyBorder="1"/>
    <xf numFmtId="0" fontId="4" fillId="0" borderId="1" xfId="0" applyFont="1" applyBorder="1"/>
    <xf numFmtId="0" fontId="3" fillId="0" borderId="1" xfId="0" applyFont="1" applyBorder="1" applyAlignment="1">
      <alignment horizontal="center" vertical="center"/>
    </xf>
    <xf numFmtId="0" fontId="10" fillId="0" borderId="1" xfId="0" applyFont="1" applyBorder="1"/>
    <xf numFmtId="0" fontId="1" fillId="0" borderId="1" xfId="0" applyFont="1" applyBorder="1" applyAlignment="1">
      <alignment wrapText="1"/>
    </xf>
    <xf numFmtId="0" fontId="3" fillId="0" borderId="1" xfId="0" applyFont="1" applyBorder="1" applyAlignment="1">
      <alignment horizontal="center"/>
    </xf>
    <xf numFmtId="49" fontId="2" fillId="0" borderId="1" xfId="0" applyNumberFormat="1" applyFont="1" applyBorder="1" applyAlignment="1">
      <alignment horizontal="center"/>
    </xf>
    <xf numFmtId="49" fontId="0" fillId="0" borderId="1" xfId="0" applyNumberFormat="1" applyBorder="1" applyAlignment="1">
      <alignment horizontal="center"/>
    </xf>
    <xf numFmtId="1" fontId="0" fillId="0" borderId="1" xfId="0" applyNumberFormat="1" applyBorder="1" applyAlignment="1">
      <alignment horizontal="center"/>
    </xf>
    <xf numFmtId="164" fontId="0" fillId="0" borderId="1" xfId="0" applyNumberFormat="1" applyBorder="1" applyAlignment="1">
      <alignment horizontal="center"/>
    </xf>
  </cellXfs>
  <cellStyles count="1">
    <cellStyle name="Normal" xfId="0" builtinId="0"/>
  </cellStyles>
  <dxfs count="15">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C62A-5295-7148-9284-9AD7D5D8F428}">
  <dimension ref="A1:B1"/>
  <sheetViews>
    <sheetView workbookViewId="0">
      <selection activeCell="B2" sqref="B2"/>
    </sheetView>
  </sheetViews>
  <sheetFormatPr baseColWidth="10" defaultRowHeight="16" x14ac:dyDescent="0.2"/>
  <cols>
    <col min="1" max="1" width="80.83203125" bestFit="1" customWidth="1"/>
  </cols>
  <sheetData>
    <row r="1" spans="1:2" ht="29" x14ac:dyDescent="0.35">
      <c r="A1" s="22" t="s">
        <v>107</v>
      </c>
      <c r="B1" s="24">
        <v>115</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3002-A87C-CA4C-ACB4-DB9DB055AC2B}">
  <dimension ref="A2:E8"/>
  <sheetViews>
    <sheetView workbookViewId="0">
      <selection activeCell="E10" sqref="E10"/>
    </sheetView>
  </sheetViews>
  <sheetFormatPr baseColWidth="10" defaultRowHeight="16" x14ac:dyDescent="0.2"/>
  <cols>
    <col min="1" max="1" width="20" bestFit="1" customWidth="1"/>
    <col min="2" max="2" width="16.33203125" bestFit="1" customWidth="1"/>
    <col min="3" max="3" width="27.6640625" bestFit="1" customWidth="1"/>
    <col min="4" max="4" width="27.1640625" bestFit="1" customWidth="1"/>
    <col min="5" max="5" width="6.5" customWidth="1"/>
  </cols>
  <sheetData>
    <row r="2" spans="1:5" x14ac:dyDescent="0.2">
      <c r="A2" s="23" t="s">
        <v>108</v>
      </c>
      <c r="B2" s="23" t="str">
        <f>Calculations!B66</f>
        <v>Total Marks in Unit</v>
      </c>
      <c r="C2" s="23" t="str">
        <f>Calculations!C66</f>
        <v>Total Marks Available for Cohort</v>
      </c>
      <c r="D2" s="23" t="str">
        <f>Calculations!D66</f>
        <v>Total Marks Achieved by Cohort</v>
      </c>
      <c r="E2" s="23" t="str">
        <f>Calculations!E66</f>
        <v>%</v>
      </c>
    </row>
    <row r="3" spans="1:5" x14ac:dyDescent="0.2">
      <c r="A3" s="31" t="s">
        <v>83</v>
      </c>
      <c r="B3" s="1">
        <f>Calculations!B89</f>
        <v>2</v>
      </c>
      <c r="C3" s="1">
        <f>Calculations!C89</f>
        <v>230</v>
      </c>
      <c r="D3" s="1">
        <f>Calculations!D89</f>
        <v>0</v>
      </c>
      <c r="E3" s="26">
        <f>Calculations!E89</f>
        <v>0</v>
      </c>
    </row>
    <row r="4" spans="1:5" x14ac:dyDescent="0.2">
      <c r="A4" s="31" t="s">
        <v>84</v>
      </c>
      <c r="B4" s="1">
        <f>Calculations!B90</f>
        <v>0</v>
      </c>
      <c r="C4" s="1">
        <f>Calculations!C90</f>
        <v>0</v>
      </c>
      <c r="D4" s="1">
        <f>Calculations!D90</f>
        <v>0</v>
      </c>
      <c r="E4" s="26">
        <f>Calculations!E90</f>
        <v>0</v>
      </c>
    </row>
    <row r="5" spans="1:5" x14ac:dyDescent="0.2">
      <c r="A5" s="31" t="s">
        <v>85</v>
      </c>
      <c r="B5" s="1">
        <f>Calculations!B91</f>
        <v>0</v>
      </c>
      <c r="C5" s="1">
        <f>Calculations!C91</f>
        <v>0</v>
      </c>
      <c r="D5" s="1">
        <f>Calculations!D91</f>
        <v>0</v>
      </c>
      <c r="E5" s="26">
        <f>Calculations!E91</f>
        <v>0</v>
      </c>
    </row>
    <row r="6" spans="1:5" x14ac:dyDescent="0.2">
      <c r="A6" s="33" t="s">
        <v>86</v>
      </c>
      <c r="B6" s="1">
        <f>Calculations!B92</f>
        <v>2</v>
      </c>
      <c r="C6" s="1">
        <f>Calculations!C92</f>
        <v>230</v>
      </c>
      <c r="D6" s="1">
        <f>Calculations!D92</f>
        <v>0</v>
      </c>
      <c r="E6" s="26">
        <f>Calculations!E92</f>
        <v>0</v>
      </c>
    </row>
    <row r="7" spans="1:5" x14ac:dyDescent="0.2">
      <c r="A7" s="33" t="s">
        <v>112</v>
      </c>
      <c r="B7" s="1">
        <f>Calculations!B93</f>
        <v>4</v>
      </c>
      <c r="C7" s="1">
        <f>Calculations!C93</f>
        <v>460</v>
      </c>
      <c r="D7" s="1">
        <f>Calculations!D93</f>
        <v>0</v>
      </c>
      <c r="E7" s="26">
        <f>Calculations!E93</f>
        <v>0</v>
      </c>
    </row>
    <row r="8" spans="1:5" x14ac:dyDescent="0.2">
      <c r="A8" s="33" t="s">
        <v>110</v>
      </c>
      <c r="B8" s="1">
        <f>Calculations!B94</f>
        <v>6</v>
      </c>
      <c r="C8" s="1">
        <f>Calculations!C94</f>
        <v>690</v>
      </c>
      <c r="D8" s="1">
        <f>Calculations!D94</f>
        <v>0</v>
      </c>
      <c r="E8" s="26">
        <f>Calculations!E94</f>
        <v>0</v>
      </c>
    </row>
  </sheetData>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F1FD8-8F3D-2344-8797-D4FCA5C36DC6}">
  <dimension ref="A2:L8"/>
  <sheetViews>
    <sheetView zoomScale="72" zoomScaleNormal="72" workbookViewId="0">
      <selection activeCell="H16" sqref="H16"/>
    </sheetView>
  </sheetViews>
  <sheetFormatPr baseColWidth="10" defaultRowHeight="16" x14ac:dyDescent="0.2"/>
  <cols>
    <col min="2" max="2" width="29.83203125" customWidth="1"/>
    <col min="3" max="3" width="70.5" customWidth="1"/>
    <col min="4" max="5" width="23" style="1" customWidth="1"/>
    <col min="6" max="7" width="16.83203125" style="1" customWidth="1"/>
    <col min="8" max="8" width="68.1640625" style="15" customWidth="1"/>
    <col min="9" max="9" width="84.83203125" style="15" customWidth="1"/>
  </cols>
  <sheetData>
    <row r="2" spans="1:12" x14ac:dyDescent="0.2">
      <c r="A2" s="11" t="s">
        <v>12</v>
      </c>
      <c r="B2" s="11" t="s">
        <v>15</v>
      </c>
      <c r="C2" s="8" t="s">
        <v>12</v>
      </c>
      <c r="D2" s="11" t="s">
        <v>18</v>
      </c>
      <c r="E2" s="11" t="s">
        <v>16</v>
      </c>
      <c r="F2" s="11" t="s">
        <v>53</v>
      </c>
      <c r="G2" s="11" t="s">
        <v>13</v>
      </c>
      <c r="H2" s="19" t="s">
        <v>17</v>
      </c>
      <c r="I2" s="16" t="s">
        <v>70</v>
      </c>
    </row>
    <row r="3" spans="1:12" ht="51" x14ac:dyDescent="0.2">
      <c r="A3" s="14" t="s">
        <v>188</v>
      </c>
      <c r="B3" s="12" t="e">
        <f>Calculations!H101</f>
        <v>#DIV/0!</v>
      </c>
      <c r="C3" s="17" t="str">
        <f>Calculations!I101</f>
        <v>What does abrasion mean?</v>
      </c>
      <c r="D3" s="4" t="str">
        <f>Calculations!J101</f>
        <v>What</v>
      </c>
      <c r="E3" s="4">
        <f>Calculations!K101</f>
        <v>1</v>
      </c>
      <c r="F3" s="4">
        <f>Calculations!B101</f>
        <v>1</v>
      </c>
      <c r="G3" s="6" t="e">
        <f>Calculations!F101</f>
        <v>#DIV/0!</v>
      </c>
      <c r="H3" s="17" t="e">
        <f>IF(Calculations!G101=3,Calculations!N101,IF(Calculations!G101=2,Calculations!M101,IF(Calculations!G101=1,Calculations!L101)))</f>
        <v>#DIV/0!</v>
      </c>
      <c r="I3" s="13" t="s">
        <v>275</v>
      </c>
    </row>
    <row r="4" spans="1:12" ht="104" customHeight="1" x14ac:dyDescent="0.2">
      <c r="A4" s="14" t="s">
        <v>189</v>
      </c>
      <c r="B4" s="12" t="e">
        <f>Calculations!H102</f>
        <v>#DIV/0!</v>
      </c>
      <c r="C4" s="17" t="str">
        <f>Calculations!I102</f>
        <v>Using Figure 18, which grid square shows part of a ribbon lake?
Shade one circle only.</v>
      </c>
      <c r="D4" s="4" t="str">
        <f>Calculations!J102</f>
        <v>Which</v>
      </c>
      <c r="E4" s="4" t="str">
        <f>Calculations!K102</f>
        <v>N/A</v>
      </c>
      <c r="F4" s="4">
        <f>Calculations!B102</f>
        <v>1</v>
      </c>
      <c r="G4" s="6" t="e">
        <f>Calculations!F102</f>
        <v>#DIV/0!</v>
      </c>
      <c r="H4" s="17" t="e">
        <f>IF(Calculations!G102=3,Calculations!N102,IF(Calculations!G102=2,Calculations!M102,IF(Calculations!G102=1,Calculations!L102)))</f>
        <v>#DIV/0!</v>
      </c>
      <c r="I4" s="13"/>
    </row>
    <row r="5" spans="1:12" ht="95" customHeight="1" x14ac:dyDescent="0.2">
      <c r="A5" s="14" t="s">
        <v>190</v>
      </c>
      <c r="B5" s="12" t="e">
        <f>Calculations!H103</f>
        <v>#DIV/0!</v>
      </c>
      <c r="C5" s="17" t="str">
        <f>Calculations!I103</f>
        <v>Using Figure 18, name one landform of glacial erosion shown in grid square 7112.</v>
      </c>
      <c r="D5" s="4" t="str">
        <f>Calculations!J103</f>
        <v>Name</v>
      </c>
      <c r="E5" s="4">
        <f>Calculations!K103</f>
        <v>1</v>
      </c>
      <c r="F5" s="4">
        <f>Calculations!B103</f>
        <v>1</v>
      </c>
      <c r="G5" s="6" t="e">
        <f>Calculations!F103</f>
        <v>#DIV/0!</v>
      </c>
      <c r="H5" s="17" t="e">
        <f>IF(Calculations!G103=3,Calculations!N103,IF(Calculations!G103=2,Calculations!M103,IF(Calculations!G103=1,Calculations!L103)))</f>
        <v>#DIV/0!</v>
      </c>
      <c r="I5" s="13" t="s">
        <v>274</v>
      </c>
      <c r="L5" s="3"/>
    </row>
    <row r="6" spans="1:12" ht="139" customHeight="1" x14ac:dyDescent="0.2">
      <c r="A6" s="14" t="s">
        <v>191</v>
      </c>
      <c r="B6" s="12" t="e">
        <f>Calculations!H104</f>
        <v>#DIV/0!</v>
      </c>
      <c r="C6" s="17" t="str">
        <f>Calculations!I104</f>
        <v>Using Figure 18, describe the shape of the valley and measure the width of the valley floor between points X and Y.</v>
      </c>
      <c r="D6" s="4" t="str">
        <f>Calculations!J104</f>
        <v>Describe</v>
      </c>
      <c r="E6" s="4">
        <f>Calculations!K104</f>
        <v>4</v>
      </c>
      <c r="F6" s="4">
        <f>Calculations!B104</f>
        <v>2</v>
      </c>
      <c r="G6" s="6" t="e">
        <f>Calculations!F104</f>
        <v>#DIV/0!</v>
      </c>
      <c r="H6" s="17" t="e">
        <f>IF(Calculations!G104=3,Calculations!N104,IF(Calculations!G104=2,Calculations!M104,IF(Calculations!G104=1,Calculations!L104)))</f>
        <v>#DIV/0!</v>
      </c>
      <c r="I6" s="13" t="s">
        <v>265</v>
      </c>
      <c r="L6" s="3"/>
    </row>
    <row r="7" spans="1:12" ht="138" customHeight="1" x14ac:dyDescent="0.2">
      <c r="A7" s="14" t="s">
        <v>192</v>
      </c>
      <c r="B7" s="12" t="e">
        <f>Calculations!H105</f>
        <v>#DIV/0!</v>
      </c>
      <c r="C7" s="17" t="str">
        <f>Calculations!I105</f>
        <v>You have studied a glaciated upland area in the UK. Explain why this area attracts tourists.</v>
      </c>
      <c r="D7" s="4" t="str">
        <f>Calculations!J105</f>
        <v>Explain</v>
      </c>
      <c r="E7" s="4" t="str">
        <f>Calculations!K105</f>
        <v>1 and 2</v>
      </c>
      <c r="F7" s="4">
        <f>Calculations!B105</f>
        <v>4</v>
      </c>
      <c r="G7" s="6" t="e">
        <f>Calculations!F105</f>
        <v>#DIV/0!</v>
      </c>
      <c r="H7" s="17" t="e">
        <f>IF(Calculations!G105=3,Calculations!N105,IF(Calculations!G105=2,Calculations!M105,IF(Calculations!G105=1,Calculations!L105)))</f>
        <v>#DIV/0!</v>
      </c>
      <c r="I7" s="13" t="s">
        <v>273</v>
      </c>
    </row>
    <row r="8" spans="1:12" ht="153" x14ac:dyDescent="0.2">
      <c r="A8" s="14" t="s">
        <v>193</v>
      </c>
      <c r="B8" s="12" t="e">
        <f>Calculations!H106</f>
        <v>#DIV/0!</v>
      </c>
      <c r="C8" s="17" t="str">
        <f>Calculations!I106</f>
        <v>Explain the different ways that glacial material is transported and deposited.
Use Figure 19 and your own understanding.</v>
      </c>
      <c r="D8" s="4" t="str">
        <f>Calculations!J106</f>
        <v>Explain</v>
      </c>
      <c r="E8" s="4" t="str">
        <f>Calculations!K106</f>
        <v>2 and 3</v>
      </c>
      <c r="F8" s="4">
        <f>Calculations!B106</f>
        <v>6</v>
      </c>
      <c r="G8" s="6" t="e">
        <f>Calculations!F106</f>
        <v>#DIV/0!</v>
      </c>
      <c r="H8" s="17" t="e">
        <f>IF(Calculations!G106=3,Calculations!N106,IF(Calculations!G106=2,Calculations!M106,IF(Calculations!G106=1,Calculations!L106)))</f>
        <v>#DIV/0!</v>
      </c>
      <c r="I8" s="17" t="s">
        <v>272</v>
      </c>
    </row>
  </sheetData>
  <phoneticPr fontId="8" type="noConversion"/>
  <conditionalFormatting sqref="B3:B8">
    <cfRule type="containsText" dxfId="2" priority="1" stopIfTrue="1" operator="containsText" text="Significant area for improvement">
      <formula>NOT(ISERROR(SEARCH("Significant area for improvement",B3)))</formula>
    </cfRule>
    <cfRule type="containsText" dxfId="1" priority="2" stopIfTrue="1" operator="containsText" text="Area for development">
      <formula>NOT(ISERROR(SEARCH("Area for development",B3)))</formula>
    </cfRule>
    <cfRule type="containsText" dxfId="0" priority="3" stopIfTrue="1" operator="containsText" text="Secure">
      <formula>NOT(ISERROR(SEARCH("Secure",B3)))</formula>
    </cfRule>
  </conditionalFormatting>
  <pageMargins left="0.7" right="0.7" top="0.75" bottom="0.75" header="0.3" footer="0.3"/>
  <ignoredErrors>
    <ignoredError sqref="A3:A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99F35-DA2E-F449-B780-C5E11F4785A9}">
  <dimension ref="A2:E8"/>
  <sheetViews>
    <sheetView workbookViewId="0">
      <selection activeCell="F10" sqref="F10"/>
    </sheetView>
  </sheetViews>
  <sheetFormatPr baseColWidth="10" defaultRowHeight="16" x14ac:dyDescent="0.2"/>
  <cols>
    <col min="1" max="1" width="20" bestFit="1" customWidth="1"/>
    <col min="2" max="2" width="16.33203125" bestFit="1" customWidth="1"/>
    <col min="3" max="3" width="27.6640625" bestFit="1" customWidth="1"/>
    <col min="4" max="4" width="27.1640625" bestFit="1" customWidth="1"/>
    <col min="5" max="5" width="12.1640625" bestFit="1" customWidth="1"/>
  </cols>
  <sheetData>
    <row r="2" spans="1:5" x14ac:dyDescent="0.2">
      <c r="A2" s="23" t="s">
        <v>108</v>
      </c>
      <c r="B2" s="23" t="str">
        <f>Calculations!B66</f>
        <v>Total Marks in Unit</v>
      </c>
      <c r="C2" s="23" t="str">
        <f>Calculations!C66</f>
        <v>Total Marks Available for Cohort</v>
      </c>
      <c r="D2" s="23" t="str">
        <f>Calculations!D66</f>
        <v>Total Marks Achieved by Cohort</v>
      </c>
      <c r="E2" s="23" t="str">
        <f>Calculations!E66</f>
        <v>%</v>
      </c>
    </row>
    <row r="3" spans="1:5" x14ac:dyDescent="0.2">
      <c r="A3" s="31" t="s">
        <v>83</v>
      </c>
      <c r="B3" s="1">
        <f>Calculations!B111</f>
        <v>2</v>
      </c>
      <c r="C3" s="1">
        <f>Calculations!C111</f>
        <v>230</v>
      </c>
      <c r="D3" s="1">
        <f>Calculations!D111</f>
        <v>0</v>
      </c>
      <c r="E3" s="26">
        <f>Calculations!E111</f>
        <v>0</v>
      </c>
    </row>
    <row r="4" spans="1:5" x14ac:dyDescent="0.2">
      <c r="A4" s="31" t="s">
        <v>84</v>
      </c>
      <c r="B4" s="1">
        <f>Calculations!B112</f>
        <v>0</v>
      </c>
      <c r="C4" s="1">
        <f>Calculations!C112</f>
        <v>0</v>
      </c>
      <c r="D4" s="1">
        <f>Calculations!D112</f>
        <v>0</v>
      </c>
      <c r="E4" s="26">
        <f>Calculations!E112</f>
        <v>0</v>
      </c>
    </row>
    <row r="5" spans="1:5" x14ac:dyDescent="0.2">
      <c r="A5" s="31" t="s">
        <v>85</v>
      </c>
      <c r="B5" s="1">
        <f>Calculations!B113</f>
        <v>0</v>
      </c>
      <c r="C5" s="1">
        <f>Calculations!C113</f>
        <v>0</v>
      </c>
      <c r="D5" s="1">
        <f>Calculations!D113</f>
        <v>0</v>
      </c>
      <c r="E5" s="26">
        <f>Calculations!E113</f>
        <v>0</v>
      </c>
    </row>
    <row r="6" spans="1:5" x14ac:dyDescent="0.2">
      <c r="A6" s="33" t="s">
        <v>86</v>
      </c>
      <c r="B6" s="1">
        <f>Calculations!B114</f>
        <v>2</v>
      </c>
      <c r="C6" s="1">
        <f>Calculations!C114</f>
        <v>230</v>
      </c>
      <c r="D6" s="1">
        <f>Calculations!D114</f>
        <v>0</v>
      </c>
      <c r="E6" s="26">
        <f>Calculations!E114</f>
        <v>0</v>
      </c>
    </row>
    <row r="7" spans="1:5" x14ac:dyDescent="0.2">
      <c r="A7" s="33" t="s">
        <v>112</v>
      </c>
      <c r="B7" s="1">
        <f>Calculations!B115</f>
        <v>4</v>
      </c>
      <c r="C7" s="1">
        <f>Calculations!C115</f>
        <v>460</v>
      </c>
      <c r="D7" s="1">
        <f>Calculations!D115</f>
        <v>0</v>
      </c>
      <c r="E7" s="26">
        <f>Calculations!E115</f>
        <v>0</v>
      </c>
    </row>
    <row r="8" spans="1:5" x14ac:dyDescent="0.2">
      <c r="A8" s="33" t="s">
        <v>110</v>
      </c>
      <c r="B8" s="1">
        <f>Calculations!B116</f>
        <v>6</v>
      </c>
      <c r="C8" s="1">
        <f>Calculations!C116</f>
        <v>690</v>
      </c>
      <c r="D8" s="1">
        <f>Calculations!D116</f>
        <v>0</v>
      </c>
      <c r="E8" s="26">
        <f>Calculations!E116</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81CB-0D4E-5346-905F-846994E411CF}">
  <dimension ref="A2:E12"/>
  <sheetViews>
    <sheetView workbookViewId="0">
      <selection activeCell="G11" sqref="G11"/>
    </sheetView>
  </sheetViews>
  <sheetFormatPr baseColWidth="10" defaultRowHeight="16" x14ac:dyDescent="0.2"/>
  <cols>
    <col min="1" max="1" width="20" bestFit="1" customWidth="1"/>
    <col min="2" max="2" width="19.1640625" bestFit="1" customWidth="1"/>
    <col min="3" max="3" width="27.6640625" bestFit="1" customWidth="1"/>
    <col min="4" max="4" width="27.1640625" bestFit="1" customWidth="1"/>
    <col min="5" max="5" width="7.1640625" customWidth="1"/>
  </cols>
  <sheetData>
    <row r="2" spans="1:5" x14ac:dyDescent="0.2">
      <c r="A2" s="32" t="str">
        <f>Calculations!A123</f>
        <v>Assessment Objective</v>
      </c>
      <c r="B2" s="23" t="str">
        <f>Calculations!B123</f>
        <v>Total Marks in Paper 1</v>
      </c>
      <c r="C2" s="23" t="str">
        <f>Calculations!C123</f>
        <v>Total Marks Available for Cohort</v>
      </c>
      <c r="D2" s="23" t="str">
        <f>Calculations!D123</f>
        <v>Total Marks Achieved by Cohort</v>
      </c>
      <c r="E2" s="23" t="str">
        <f>Calculations!E123</f>
        <v>%</v>
      </c>
    </row>
    <row r="3" spans="1:5" x14ac:dyDescent="0.2">
      <c r="A3" s="34" t="str">
        <f>Calculations!A124</f>
        <v>AO1</v>
      </c>
      <c r="B3" s="2">
        <f>Calculations!B124</f>
        <v>5</v>
      </c>
      <c r="C3" s="2">
        <f>Calculations!C124</f>
        <v>575</v>
      </c>
      <c r="D3" s="2">
        <f>Calculations!D124</f>
        <v>0</v>
      </c>
      <c r="E3" s="26">
        <f>Calculations!E124</f>
        <v>0</v>
      </c>
    </row>
    <row r="4" spans="1:5" x14ac:dyDescent="0.2">
      <c r="A4" s="34" t="str">
        <f>Calculations!A125</f>
        <v>AO2</v>
      </c>
      <c r="B4" s="2">
        <f>Calculations!B125</f>
        <v>3</v>
      </c>
      <c r="C4" s="2">
        <f>Calculations!C125</f>
        <v>345</v>
      </c>
      <c r="D4" s="2">
        <f>Calculations!D125</f>
        <v>0</v>
      </c>
      <c r="E4" s="26">
        <f>Calculations!E125</f>
        <v>0</v>
      </c>
    </row>
    <row r="5" spans="1:5" x14ac:dyDescent="0.2">
      <c r="A5" s="34" t="str">
        <f>Calculations!A126</f>
        <v>AO3</v>
      </c>
      <c r="B5" s="2">
        <f>Calculations!B126</f>
        <v>4</v>
      </c>
      <c r="C5" s="2">
        <f>Calculations!C126</f>
        <v>460</v>
      </c>
      <c r="D5" s="2">
        <f>Calculations!D126</f>
        <v>0</v>
      </c>
      <c r="E5" s="26">
        <f>Calculations!E126</f>
        <v>0</v>
      </c>
    </row>
    <row r="6" spans="1:5" x14ac:dyDescent="0.2">
      <c r="A6" s="34" t="str">
        <f>Calculations!A127</f>
        <v>AO4</v>
      </c>
      <c r="B6" s="2">
        <f>Calculations!B127</f>
        <v>17</v>
      </c>
      <c r="C6" s="2">
        <f>Calculations!C127</f>
        <v>1955</v>
      </c>
      <c r="D6" s="2">
        <f>Calculations!D127</f>
        <v>0</v>
      </c>
      <c r="E6" s="26">
        <f>Calculations!E127</f>
        <v>0</v>
      </c>
    </row>
    <row r="7" spans="1:5" x14ac:dyDescent="0.2">
      <c r="A7" s="34" t="str">
        <f>Calculations!A128</f>
        <v>AO1 &amp; AO2</v>
      </c>
      <c r="B7" s="2">
        <f>Calculations!B128</f>
        <v>14</v>
      </c>
      <c r="C7" s="2">
        <f>Calculations!C128</f>
        <v>1610</v>
      </c>
      <c r="D7" s="2">
        <f>Calculations!D128</f>
        <v>0</v>
      </c>
      <c r="E7" s="26">
        <f>Calculations!E128</f>
        <v>0</v>
      </c>
    </row>
    <row r="8" spans="1:5" x14ac:dyDescent="0.2">
      <c r="A8" s="34" t="str">
        <f>Calculations!A129</f>
        <v>AO2 &amp; AO3</v>
      </c>
      <c r="B8" s="2">
        <f>Calculations!B129</f>
        <v>22</v>
      </c>
      <c r="C8" s="2">
        <f>Calculations!C129</f>
        <v>2530</v>
      </c>
      <c r="D8" s="2">
        <f>Calculations!D129</f>
        <v>0</v>
      </c>
      <c r="E8" s="26">
        <f>Calculations!E129</f>
        <v>0</v>
      </c>
    </row>
    <row r="9" spans="1:5" x14ac:dyDescent="0.2">
      <c r="A9" s="34" t="str">
        <f>Calculations!A130</f>
        <v>AO1, AO2 &amp; AO3</v>
      </c>
      <c r="B9" s="2">
        <f>Calculations!B130</f>
        <v>18</v>
      </c>
      <c r="C9" s="2">
        <f>Calculations!C130</f>
        <v>2070</v>
      </c>
      <c r="D9" s="2">
        <f>Calculations!D130</f>
        <v>0</v>
      </c>
      <c r="E9" s="26">
        <f>Calculations!E130</f>
        <v>0</v>
      </c>
    </row>
    <row r="10" spans="1:5" x14ac:dyDescent="0.2">
      <c r="A10" s="20"/>
      <c r="B10" s="20"/>
      <c r="C10" s="20"/>
      <c r="D10" s="20"/>
      <c r="E10" s="2"/>
    </row>
    <row r="11" spans="1:5" x14ac:dyDescent="0.2">
      <c r="A11" s="20"/>
      <c r="B11" s="20"/>
      <c r="C11" s="20"/>
      <c r="D11" s="20"/>
      <c r="E11" s="2"/>
    </row>
    <row r="12" spans="1:5" x14ac:dyDescent="0.2">
      <c r="A12" s="20"/>
      <c r="B12" s="20"/>
      <c r="C12" s="20"/>
      <c r="D12" s="20"/>
      <c r="E12"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EF9C-F79E-0046-B823-098A55AFE512}">
  <dimension ref="A1:N130"/>
  <sheetViews>
    <sheetView workbookViewId="0">
      <selection activeCell="H19" sqref="H19"/>
    </sheetView>
  </sheetViews>
  <sheetFormatPr baseColWidth="10" defaultRowHeight="16" x14ac:dyDescent="0.2"/>
  <cols>
    <col min="1" max="1" width="20" style="1" bestFit="1" customWidth="1"/>
    <col min="2" max="2" width="19.1640625" style="1" bestFit="1" customWidth="1"/>
    <col min="3" max="3" width="29.83203125" style="1" bestFit="1" customWidth="1"/>
    <col min="4" max="4" width="26.6640625" style="1" bestFit="1" customWidth="1"/>
    <col min="5" max="5" width="17.5" style="1" customWidth="1"/>
    <col min="6" max="6" width="13.5" bestFit="1" customWidth="1"/>
    <col min="7" max="7" width="10.83203125" style="1"/>
    <col min="8" max="8" width="33.6640625" customWidth="1"/>
    <col min="9" max="9" width="40.1640625" customWidth="1"/>
    <col min="10" max="10" width="13.83203125" style="1" bestFit="1" customWidth="1"/>
    <col min="11" max="11" width="10.83203125" style="1"/>
    <col min="12" max="12" width="14" bestFit="1" customWidth="1"/>
    <col min="13" max="13" width="15" bestFit="1" customWidth="1"/>
    <col min="14" max="14" width="14.1640625" bestFit="1" customWidth="1"/>
  </cols>
  <sheetData>
    <row r="1" spans="1:14" ht="19" x14ac:dyDescent="0.25">
      <c r="A1" s="28" t="s">
        <v>126</v>
      </c>
      <c r="C1" s="11" t="s">
        <v>91</v>
      </c>
      <c r="D1" s="11" t="s">
        <v>92</v>
      </c>
      <c r="E1" s="11" t="s">
        <v>93</v>
      </c>
    </row>
    <row r="2" spans="1:14" x14ac:dyDescent="0.2">
      <c r="A2" s="35" t="s">
        <v>12</v>
      </c>
      <c r="B2" s="35" t="s">
        <v>0</v>
      </c>
      <c r="C2" s="35" t="s">
        <v>94</v>
      </c>
      <c r="D2" s="35" t="s">
        <v>95</v>
      </c>
      <c r="E2" s="35" t="s">
        <v>96</v>
      </c>
      <c r="F2" s="35" t="s">
        <v>13</v>
      </c>
      <c r="G2" s="35" t="s">
        <v>14</v>
      </c>
      <c r="H2" s="36" t="s">
        <v>19</v>
      </c>
      <c r="I2" s="36" t="s">
        <v>12</v>
      </c>
      <c r="J2" s="36" t="s">
        <v>20</v>
      </c>
      <c r="K2" s="36" t="s">
        <v>21</v>
      </c>
      <c r="L2" s="36" t="s">
        <v>47</v>
      </c>
      <c r="M2" s="36" t="s">
        <v>48</v>
      </c>
      <c r="N2" s="36" t="s">
        <v>49</v>
      </c>
    </row>
    <row r="3" spans="1:14" x14ac:dyDescent="0.2">
      <c r="A3" s="37" t="s">
        <v>1</v>
      </c>
      <c r="B3" s="38">
        <v>2</v>
      </c>
      <c r="C3" s="39">
        <v>0.9</v>
      </c>
      <c r="D3" s="39">
        <v>1.5</v>
      </c>
      <c r="E3" s="39">
        <v>2</v>
      </c>
      <c r="F3" s="38" t="e">
        <f>'Student Data'!B340</f>
        <v>#DIV/0!</v>
      </c>
      <c r="G3" s="40" t="e">
        <f>IF(F3&lt;=C3,1,IF(F3&lt;=D3,2,IF(F3&lt;=E3,3,0)))</f>
        <v>#DIV/0!</v>
      </c>
      <c r="H3" s="41" t="e">
        <f t="shared" ref="H3:H14" si="0">IF(G3=1,"Significant area for improvement",IF(G3=2,"Area for development",IF(G3=3,"Secure",0)))</f>
        <v>#DIV/0!</v>
      </c>
      <c r="I3" s="41" t="s">
        <v>22</v>
      </c>
      <c r="J3" s="42" t="s">
        <v>23</v>
      </c>
      <c r="K3" s="42">
        <v>4</v>
      </c>
      <c r="L3" s="43" t="s">
        <v>54</v>
      </c>
      <c r="M3" s="43" t="s">
        <v>54</v>
      </c>
      <c r="N3" s="43" t="s">
        <v>55</v>
      </c>
    </row>
    <row r="4" spans="1:14" x14ac:dyDescent="0.2">
      <c r="A4" s="37" t="s">
        <v>2</v>
      </c>
      <c r="B4" s="38">
        <v>1</v>
      </c>
      <c r="C4" s="39">
        <v>0.3</v>
      </c>
      <c r="D4" s="39">
        <v>0.7</v>
      </c>
      <c r="E4" s="39">
        <v>1</v>
      </c>
      <c r="F4" s="38" t="e">
        <f>'Student Data'!C340</f>
        <v>#DIV/0!</v>
      </c>
      <c r="G4" s="40" t="e">
        <f t="shared" ref="G4:G14" si="1">IF(F4&lt;=C4,1,IF(F4&lt;=D4,2,IF(F4&lt;=E4,3,0)))</f>
        <v>#DIV/0!</v>
      </c>
      <c r="H4" s="41" t="e">
        <f t="shared" si="0"/>
        <v>#DIV/0!</v>
      </c>
      <c r="I4" s="41" t="s">
        <v>24</v>
      </c>
      <c r="J4" s="42" t="s">
        <v>25</v>
      </c>
      <c r="K4" s="42">
        <v>4</v>
      </c>
      <c r="L4" s="43" t="s">
        <v>57</v>
      </c>
      <c r="M4" s="43" t="s">
        <v>57</v>
      </c>
      <c r="N4" s="43" t="s">
        <v>58</v>
      </c>
    </row>
    <row r="5" spans="1:14" x14ac:dyDescent="0.2">
      <c r="A5" s="37" t="s">
        <v>3</v>
      </c>
      <c r="B5" s="38">
        <v>1</v>
      </c>
      <c r="C5" s="39">
        <v>0.3</v>
      </c>
      <c r="D5" s="39">
        <v>0.7</v>
      </c>
      <c r="E5" s="39">
        <v>1</v>
      </c>
      <c r="F5" s="38" t="e">
        <f>'Student Data'!D340</f>
        <v>#DIV/0!</v>
      </c>
      <c r="G5" s="40" t="e">
        <f t="shared" si="1"/>
        <v>#DIV/0!</v>
      </c>
      <c r="H5" s="41" t="e">
        <f t="shared" si="0"/>
        <v>#DIV/0!</v>
      </c>
      <c r="I5" s="44" t="s">
        <v>26</v>
      </c>
      <c r="J5" s="42" t="s">
        <v>27</v>
      </c>
      <c r="K5" s="42">
        <v>4</v>
      </c>
      <c r="L5" s="43" t="s">
        <v>62</v>
      </c>
      <c r="M5" s="43" t="s">
        <v>61</v>
      </c>
      <c r="N5" s="43" t="s">
        <v>60</v>
      </c>
    </row>
    <row r="6" spans="1:14" x14ac:dyDescent="0.2">
      <c r="A6" s="37" t="s">
        <v>4</v>
      </c>
      <c r="B6" s="38">
        <v>2</v>
      </c>
      <c r="C6" s="39">
        <v>1</v>
      </c>
      <c r="D6" s="39">
        <v>1.5</v>
      </c>
      <c r="E6" s="39">
        <v>2</v>
      </c>
      <c r="F6" s="38" t="e">
        <f>'Student Data'!E340</f>
        <v>#DIV/0!</v>
      </c>
      <c r="G6" s="40" t="e">
        <f t="shared" si="1"/>
        <v>#DIV/0!</v>
      </c>
      <c r="H6" s="41" t="e">
        <f t="shared" si="0"/>
        <v>#DIV/0!</v>
      </c>
      <c r="I6" s="44" t="s">
        <v>28</v>
      </c>
      <c r="J6" s="42" t="s">
        <v>29</v>
      </c>
      <c r="K6" s="42">
        <v>3</v>
      </c>
      <c r="L6" s="43" t="s">
        <v>63</v>
      </c>
      <c r="M6" s="43" t="s">
        <v>64</v>
      </c>
      <c r="N6" s="43" t="s">
        <v>65</v>
      </c>
    </row>
    <row r="7" spans="1:14" ht="68" x14ac:dyDescent="0.2">
      <c r="A7" s="37" t="s">
        <v>5</v>
      </c>
      <c r="B7" s="38">
        <v>4</v>
      </c>
      <c r="C7" s="39">
        <v>2</v>
      </c>
      <c r="D7" s="39">
        <v>3</v>
      </c>
      <c r="E7" s="39">
        <v>4</v>
      </c>
      <c r="F7" s="38" t="e">
        <f>'Student Data'!F340</f>
        <v>#DIV/0!</v>
      </c>
      <c r="G7" s="40" t="e">
        <f t="shared" si="1"/>
        <v>#DIV/0!</v>
      </c>
      <c r="H7" s="41" t="e">
        <f t="shared" si="0"/>
        <v>#DIV/0!</v>
      </c>
      <c r="I7" s="45" t="s">
        <v>30</v>
      </c>
      <c r="J7" s="42" t="s">
        <v>31</v>
      </c>
      <c r="K7" s="42" t="s">
        <v>32</v>
      </c>
      <c r="L7" s="43" t="s">
        <v>67</v>
      </c>
      <c r="M7" s="43" t="s">
        <v>67</v>
      </c>
      <c r="N7" s="43" t="s">
        <v>68</v>
      </c>
    </row>
    <row r="8" spans="1:14" x14ac:dyDescent="0.2">
      <c r="A8" s="37" t="s">
        <v>6</v>
      </c>
      <c r="B8" s="38">
        <v>1</v>
      </c>
      <c r="C8" s="39">
        <v>0.3</v>
      </c>
      <c r="D8" s="39">
        <v>0.7</v>
      </c>
      <c r="E8" s="39">
        <v>1</v>
      </c>
      <c r="F8" s="38" t="e">
        <f>'Student Data'!G340</f>
        <v>#DIV/0!</v>
      </c>
      <c r="G8" s="40" t="e">
        <f t="shared" si="1"/>
        <v>#DIV/0!</v>
      </c>
      <c r="H8" s="41" t="e">
        <f t="shared" si="0"/>
        <v>#DIV/0!</v>
      </c>
      <c r="I8" s="41" t="s">
        <v>33</v>
      </c>
      <c r="J8" s="42" t="s">
        <v>34</v>
      </c>
      <c r="K8" s="42">
        <v>4</v>
      </c>
      <c r="L8" s="43" t="s">
        <v>72</v>
      </c>
      <c r="M8" s="43" t="s">
        <v>71</v>
      </c>
      <c r="N8" s="43" t="s">
        <v>73</v>
      </c>
    </row>
    <row r="9" spans="1:14" x14ac:dyDescent="0.2">
      <c r="A9" s="37" t="s">
        <v>7</v>
      </c>
      <c r="B9" s="38">
        <v>1</v>
      </c>
      <c r="C9" s="39">
        <v>0.3</v>
      </c>
      <c r="D9" s="39">
        <v>0.7</v>
      </c>
      <c r="E9" s="39">
        <v>1</v>
      </c>
      <c r="F9" s="38" t="e">
        <f>'Student Data'!H340</f>
        <v>#DIV/0!</v>
      </c>
      <c r="G9" s="40" t="e">
        <f t="shared" si="1"/>
        <v>#DIV/0!</v>
      </c>
      <c r="H9" s="41" t="e">
        <f t="shared" si="0"/>
        <v>#DIV/0!</v>
      </c>
      <c r="I9" s="41" t="s">
        <v>35</v>
      </c>
      <c r="J9" s="42" t="s">
        <v>36</v>
      </c>
      <c r="K9" s="42">
        <v>4</v>
      </c>
      <c r="L9" s="43" t="s">
        <v>77</v>
      </c>
      <c r="M9" s="43" t="s">
        <v>77</v>
      </c>
      <c r="N9" s="43" t="s">
        <v>78</v>
      </c>
    </row>
    <row r="10" spans="1:14" x14ac:dyDescent="0.2">
      <c r="A10" s="37" t="s">
        <v>8</v>
      </c>
      <c r="B10" s="38">
        <v>1</v>
      </c>
      <c r="C10" s="39">
        <v>0.3</v>
      </c>
      <c r="D10" s="39">
        <v>0.7</v>
      </c>
      <c r="E10" s="39">
        <v>1</v>
      </c>
      <c r="F10" s="38" t="e">
        <f>'Student Data'!I340</f>
        <v>#DIV/0!</v>
      </c>
      <c r="G10" s="40" t="e">
        <f t="shared" si="1"/>
        <v>#DIV/0!</v>
      </c>
      <c r="H10" s="41" t="e">
        <f t="shared" si="0"/>
        <v>#DIV/0!</v>
      </c>
      <c r="I10" s="41" t="s">
        <v>37</v>
      </c>
      <c r="J10" s="42" t="s">
        <v>29</v>
      </c>
      <c r="K10" s="42">
        <v>3</v>
      </c>
      <c r="L10" s="46" t="s">
        <v>80</v>
      </c>
      <c r="M10" s="46" t="s">
        <v>81</v>
      </c>
      <c r="N10" s="46" t="s">
        <v>79</v>
      </c>
    </row>
    <row r="11" spans="1:14" x14ac:dyDescent="0.2">
      <c r="A11" s="37" t="s">
        <v>9</v>
      </c>
      <c r="B11" s="38">
        <v>6</v>
      </c>
      <c r="C11" s="39">
        <v>2</v>
      </c>
      <c r="D11" s="39">
        <v>4</v>
      </c>
      <c r="E11" s="39">
        <v>6</v>
      </c>
      <c r="F11" s="38" t="e">
        <f>'Student Data'!J340</f>
        <v>#DIV/0!</v>
      </c>
      <c r="G11" s="40" t="e">
        <f t="shared" si="1"/>
        <v>#DIV/0!</v>
      </c>
      <c r="H11" s="41" t="e">
        <f t="shared" si="0"/>
        <v>#DIV/0!</v>
      </c>
      <c r="I11" s="44" t="s">
        <v>38</v>
      </c>
      <c r="J11" s="42" t="s">
        <v>39</v>
      </c>
      <c r="K11" s="42" t="s">
        <v>40</v>
      </c>
      <c r="L11" s="46" t="s">
        <v>88</v>
      </c>
      <c r="M11" s="46" t="s">
        <v>89</v>
      </c>
      <c r="N11" s="46" t="s">
        <v>87</v>
      </c>
    </row>
    <row r="12" spans="1:14" x14ac:dyDescent="0.2">
      <c r="A12" s="37" t="s">
        <v>10</v>
      </c>
      <c r="B12" s="38">
        <v>2</v>
      </c>
      <c r="C12" s="39">
        <v>1</v>
      </c>
      <c r="D12" s="39">
        <v>1.5</v>
      </c>
      <c r="E12" s="39">
        <v>2</v>
      </c>
      <c r="F12" s="38" t="e">
        <f>'Student Data'!K340</f>
        <v>#DIV/0!</v>
      </c>
      <c r="G12" s="40" t="e">
        <f t="shared" si="1"/>
        <v>#DIV/0!</v>
      </c>
      <c r="H12" s="41" t="e">
        <f t="shared" si="0"/>
        <v>#DIV/0!</v>
      </c>
      <c r="I12" s="41" t="s">
        <v>41</v>
      </c>
      <c r="J12" s="42" t="s">
        <v>42</v>
      </c>
      <c r="K12" s="42">
        <v>4</v>
      </c>
      <c r="L12" s="47" t="s">
        <v>98</v>
      </c>
      <c r="M12" s="47" t="s">
        <v>98</v>
      </c>
      <c r="N12" s="47" t="s">
        <v>97</v>
      </c>
    </row>
    <row r="13" spans="1:14" ht="85" x14ac:dyDescent="0.2">
      <c r="A13" s="37" t="s">
        <v>11</v>
      </c>
      <c r="B13" s="38">
        <v>9</v>
      </c>
      <c r="C13" s="39">
        <v>3</v>
      </c>
      <c r="D13" s="39">
        <v>6</v>
      </c>
      <c r="E13" s="39">
        <v>9</v>
      </c>
      <c r="F13" s="38" t="e">
        <f>'Student Data'!L340</f>
        <v>#DIV/0!</v>
      </c>
      <c r="G13" s="40" t="e">
        <f t="shared" si="1"/>
        <v>#DIV/0!</v>
      </c>
      <c r="H13" s="41" t="e">
        <f t="shared" si="0"/>
        <v>#DIV/0!</v>
      </c>
      <c r="I13" s="45" t="s">
        <v>43</v>
      </c>
      <c r="J13" s="42" t="s">
        <v>44</v>
      </c>
      <c r="K13" s="42" t="s">
        <v>45</v>
      </c>
      <c r="L13" s="46" t="s">
        <v>100</v>
      </c>
      <c r="M13" s="46" t="s">
        <v>101</v>
      </c>
      <c r="N13" s="46" t="s">
        <v>102</v>
      </c>
    </row>
    <row r="14" spans="1:14" x14ac:dyDescent="0.2">
      <c r="A14" s="37" t="s">
        <v>50</v>
      </c>
      <c r="B14" s="38">
        <v>3</v>
      </c>
      <c r="C14" s="39">
        <v>1</v>
      </c>
      <c r="D14" s="39">
        <v>2.2000000000000002</v>
      </c>
      <c r="E14" s="39">
        <v>3</v>
      </c>
      <c r="F14" s="38" t="e">
        <f>'Student Data'!M340</f>
        <v>#DIV/0!</v>
      </c>
      <c r="G14" s="40" t="e">
        <f t="shared" si="1"/>
        <v>#DIV/0!</v>
      </c>
      <c r="H14" s="41" t="e">
        <f t="shared" si="0"/>
        <v>#DIV/0!</v>
      </c>
      <c r="I14" s="41" t="s">
        <v>46</v>
      </c>
      <c r="J14" s="42" t="s">
        <v>46</v>
      </c>
      <c r="K14" s="42" t="s">
        <v>46</v>
      </c>
      <c r="L14" s="43" t="s">
        <v>104</v>
      </c>
      <c r="M14" s="43" t="s">
        <v>105</v>
      </c>
      <c r="N14" s="43" t="s">
        <v>106</v>
      </c>
    </row>
    <row r="15" spans="1:14" x14ac:dyDescent="0.2">
      <c r="A15" s="5"/>
      <c r="B15" s="4"/>
      <c r="C15" s="4"/>
      <c r="D15" s="4"/>
      <c r="E15" s="4"/>
      <c r="F15" s="4"/>
      <c r="G15" s="4"/>
    </row>
    <row r="16" spans="1:14" x14ac:dyDescent="0.2">
      <c r="A16" s="2"/>
    </row>
    <row r="17" spans="1:14" x14ac:dyDescent="0.2">
      <c r="A17" s="2"/>
    </row>
    <row r="18" spans="1:14" x14ac:dyDescent="0.2">
      <c r="A18" s="52" t="s">
        <v>108</v>
      </c>
      <c r="B18" s="36" t="s">
        <v>109</v>
      </c>
      <c r="C18" s="36" t="s">
        <v>113</v>
      </c>
      <c r="D18" s="36" t="s">
        <v>114</v>
      </c>
      <c r="E18" s="36" t="s">
        <v>115</v>
      </c>
    </row>
    <row r="19" spans="1:14" x14ac:dyDescent="0.2">
      <c r="A19" s="53" t="s">
        <v>83</v>
      </c>
      <c r="B19" s="42">
        <v>0</v>
      </c>
      <c r="C19" s="42">
        <f>B19*'Cohort Size'!$B$1</f>
        <v>0</v>
      </c>
      <c r="D19" s="42"/>
      <c r="E19" s="53"/>
    </row>
    <row r="20" spans="1:14" x14ac:dyDescent="0.2">
      <c r="A20" s="53" t="s">
        <v>84</v>
      </c>
      <c r="B20" s="42">
        <v>0</v>
      </c>
      <c r="C20" s="42">
        <f>B20*'Cohort Size'!$B$1</f>
        <v>0</v>
      </c>
      <c r="D20" s="42"/>
      <c r="E20" s="42"/>
    </row>
    <row r="21" spans="1:14" x14ac:dyDescent="0.2">
      <c r="A21" s="53" t="s">
        <v>85</v>
      </c>
      <c r="B21" s="42">
        <v>3</v>
      </c>
      <c r="C21" s="42">
        <f>B21*'Cohort Size'!$B$1</f>
        <v>345</v>
      </c>
      <c r="D21" s="54">
        <f>'Student Data'!E341+'Student Data'!I341</f>
        <v>0</v>
      </c>
      <c r="E21" s="55">
        <f>D21/C21*100</f>
        <v>0</v>
      </c>
    </row>
    <row r="22" spans="1:14" x14ac:dyDescent="0.2">
      <c r="A22" s="42" t="s">
        <v>86</v>
      </c>
      <c r="B22" s="42">
        <v>8</v>
      </c>
      <c r="C22" s="42">
        <f>B22*'Cohort Size'!$B$1</f>
        <v>920</v>
      </c>
      <c r="D22" s="54">
        <f>'Student Data'!B341+'Student Data'!C341+'Student Data'!D341+'Student Data'!G341+'Student Data'!H341+'Student Data'!K341</f>
        <v>0</v>
      </c>
      <c r="E22" s="55">
        <f>D22/C22*100</f>
        <v>0</v>
      </c>
    </row>
    <row r="23" spans="1:14" x14ac:dyDescent="0.2">
      <c r="A23" s="42" t="s">
        <v>110</v>
      </c>
      <c r="B23" s="42">
        <v>4</v>
      </c>
      <c r="C23" s="42">
        <f>B23*'Cohort Size'!$B$1</f>
        <v>460</v>
      </c>
      <c r="D23" s="54">
        <f>'Student Data'!F341</f>
        <v>0</v>
      </c>
      <c r="E23" s="55">
        <f t="shared" ref="E23:E25" si="2">D23/C23*100</f>
        <v>0</v>
      </c>
    </row>
    <row r="24" spans="1:14" x14ac:dyDescent="0.2">
      <c r="A24" s="42" t="s">
        <v>112</v>
      </c>
      <c r="B24" s="42">
        <v>6</v>
      </c>
      <c r="C24" s="42">
        <f>B24*'Cohort Size'!$B$1</f>
        <v>690</v>
      </c>
      <c r="D24" s="54">
        <f>'Student Data'!J341</f>
        <v>0</v>
      </c>
      <c r="E24" s="55">
        <f t="shared" si="2"/>
        <v>0</v>
      </c>
    </row>
    <row r="25" spans="1:14" x14ac:dyDescent="0.2">
      <c r="A25" s="42" t="s">
        <v>111</v>
      </c>
      <c r="B25" s="42">
        <v>9</v>
      </c>
      <c r="C25" s="42">
        <f>B25*'Cohort Size'!$B$1</f>
        <v>1035</v>
      </c>
      <c r="D25" s="54">
        <f>'Student Data'!L341</f>
        <v>0</v>
      </c>
      <c r="E25" s="55">
        <f t="shared" si="2"/>
        <v>0</v>
      </c>
    </row>
    <row r="26" spans="1:14" x14ac:dyDescent="0.2">
      <c r="B26" s="1">
        <f>SUM(B19:B25)</f>
        <v>30</v>
      </c>
    </row>
    <row r="30" spans="1:14" ht="19" x14ac:dyDescent="0.25">
      <c r="A30" s="28" t="s">
        <v>127</v>
      </c>
      <c r="C30" s="11" t="s">
        <v>91</v>
      </c>
      <c r="D30" s="11" t="s">
        <v>92</v>
      </c>
      <c r="E30" s="11" t="s">
        <v>93</v>
      </c>
    </row>
    <row r="31" spans="1:14" x14ac:dyDescent="0.2">
      <c r="A31" s="35" t="s">
        <v>12</v>
      </c>
      <c r="B31" s="35" t="s">
        <v>0</v>
      </c>
      <c r="C31" s="35" t="s">
        <v>94</v>
      </c>
      <c r="D31" s="35" t="s">
        <v>95</v>
      </c>
      <c r="E31" s="35" t="s">
        <v>96</v>
      </c>
      <c r="F31" s="35" t="s">
        <v>13</v>
      </c>
      <c r="G31" s="35" t="s">
        <v>14</v>
      </c>
      <c r="H31" s="36" t="s">
        <v>19</v>
      </c>
      <c r="I31" s="36" t="s">
        <v>12</v>
      </c>
      <c r="J31" s="36" t="s">
        <v>20</v>
      </c>
      <c r="K31" s="36" t="s">
        <v>21</v>
      </c>
      <c r="L31" s="36" t="s">
        <v>47</v>
      </c>
      <c r="M31" s="36" t="s">
        <v>48</v>
      </c>
      <c r="N31" s="36" t="s">
        <v>49</v>
      </c>
    </row>
    <row r="32" spans="1:14" ht="17" x14ac:dyDescent="0.2">
      <c r="A32" s="37" t="s">
        <v>117</v>
      </c>
      <c r="B32" s="48">
        <v>2</v>
      </c>
      <c r="C32" s="39">
        <v>0.9</v>
      </c>
      <c r="D32" s="39">
        <v>1.5</v>
      </c>
      <c r="E32" s="39">
        <v>2</v>
      </c>
      <c r="F32" s="38" t="e">
        <f>'Student Data'!N340</f>
        <v>#DIV/0!</v>
      </c>
      <c r="G32" s="40" t="e">
        <f>IF(F32&lt;=C32,1,IF(F32&lt;=D32,2,IF(F32&lt;=E32,3,0)))</f>
        <v>#DIV/0!</v>
      </c>
      <c r="H32" s="41" t="e">
        <f t="shared" ref="H32:H40" si="3">IF(G32=1,"Significant area for improvement",IF(G32=2,"Area for development",IF(G32=3,"Secure",0)))</f>
        <v>#DIV/0!</v>
      </c>
      <c r="I32" s="44" t="s">
        <v>154</v>
      </c>
      <c r="J32" s="42" t="s">
        <v>128</v>
      </c>
      <c r="K32" s="42">
        <v>2</v>
      </c>
      <c r="L32" s="49" t="s">
        <v>139</v>
      </c>
      <c r="M32" s="49" t="s">
        <v>140</v>
      </c>
      <c r="N32" s="49" t="s">
        <v>141</v>
      </c>
    </row>
    <row r="33" spans="1:14" ht="17" x14ac:dyDescent="0.2">
      <c r="A33" s="37" t="s">
        <v>118</v>
      </c>
      <c r="B33" s="48">
        <v>1</v>
      </c>
      <c r="C33" s="39">
        <v>0.3</v>
      </c>
      <c r="D33" s="39">
        <v>0.7</v>
      </c>
      <c r="E33" s="39">
        <v>1</v>
      </c>
      <c r="F33" s="38" t="e">
        <f>'Student Data'!O340</f>
        <v>#DIV/0!</v>
      </c>
      <c r="G33" s="40" t="e">
        <f t="shared" ref="G33:G40" si="4">IF(F33&lt;=C33,1,IF(F33&lt;=D33,2,IF(F33&lt;=E33,3,0)))</f>
        <v>#DIV/0!</v>
      </c>
      <c r="H33" s="41" t="e">
        <f t="shared" si="3"/>
        <v>#DIV/0!</v>
      </c>
      <c r="I33" s="44" t="s">
        <v>129</v>
      </c>
      <c r="J33" s="42" t="s">
        <v>130</v>
      </c>
      <c r="K33" s="42">
        <v>1</v>
      </c>
      <c r="L33" s="49" t="s">
        <v>143</v>
      </c>
      <c r="M33" s="49" t="s">
        <v>144</v>
      </c>
      <c r="N33" s="49" t="s">
        <v>145</v>
      </c>
    </row>
    <row r="34" spans="1:14" ht="17" x14ac:dyDescent="0.2">
      <c r="A34" s="37" t="s">
        <v>119</v>
      </c>
      <c r="B34" s="48">
        <v>3</v>
      </c>
      <c r="C34" s="39">
        <v>1</v>
      </c>
      <c r="D34" s="39">
        <v>2.2000000000000002</v>
      </c>
      <c r="E34" s="39">
        <v>3</v>
      </c>
      <c r="F34" s="38" t="e">
        <f>'Student Data'!P340</f>
        <v>#DIV/0!</v>
      </c>
      <c r="G34" s="40" t="e">
        <f t="shared" si="4"/>
        <v>#DIV/0!</v>
      </c>
      <c r="H34" s="41" t="e">
        <f t="shared" si="3"/>
        <v>#DIV/0!</v>
      </c>
      <c r="I34" s="44" t="s">
        <v>131</v>
      </c>
      <c r="J34" s="42" t="s">
        <v>132</v>
      </c>
      <c r="K34" s="42">
        <v>4</v>
      </c>
      <c r="L34" s="49" t="s">
        <v>147</v>
      </c>
      <c r="M34" s="49" t="s">
        <v>148</v>
      </c>
      <c r="N34" s="49" t="s">
        <v>149</v>
      </c>
    </row>
    <row r="35" spans="1:14" ht="17" x14ac:dyDescent="0.2">
      <c r="A35" s="37" t="s">
        <v>120</v>
      </c>
      <c r="B35" s="48">
        <v>1</v>
      </c>
      <c r="C35" s="39">
        <v>0.3</v>
      </c>
      <c r="D35" s="39">
        <v>0.7</v>
      </c>
      <c r="E35" s="39">
        <v>1</v>
      </c>
      <c r="F35" s="38" t="e">
        <f>'Student Data'!Q340</f>
        <v>#DIV/0!</v>
      </c>
      <c r="G35" s="40" t="e">
        <f t="shared" si="4"/>
        <v>#DIV/0!</v>
      </c>
      <c r="H35" s="41" t="e">
        <f t="shared" si="3"/>
        <v>#DIV/0!</v>
      </c>
      <c r="I35" s="44" t="s">
        <v>133</v>
      </c>
      <c r="J35" s="42" t="s">
        <v>132</v>
      </c>
      <c r="K35" s="42">
        <v>4</v>
      </c>
      <c r="L35" s="49" t="s">
        <v>151</v>
      </c>
      <c r="M35" s="49" t="s">
        <v>152</v>
      </c>
      <c r="N35" s="49" t="s">
        <v>153</v>
      </c>
    </row>
    <row r="36" spans="1:14" ht="17" x14ac:dyDescent="0.2">
      <c r="A36" s="37" t="s">
        <v>121</v>
      </c>
      <c r="B36" s="48">
        <v>1</v>
      </c>
      <c r="C36" s="39">
        <v>0.3</v>
      </c>
      <c r="D36" s="39">
        <v>0.7</v>
      </c>
      <c r="E36" s="39">
        <v>1</v>
      </c>
      <c r="F36" s="38" t="e">
        <f>'Student Data'!R340</f>
        <v>#DIV/0!</v>
      </c>
      <c r="G36" s="40" t="e">
        <f t="shared" si="4"/>
        <v>#DIV/0!</v>
      </c>
      <c r="H36" s="41" t="e">
        <f t="shared" si="3"/>
        <v>#DIV/0!</v>
      </c>
      <c r="I36" s="44" t="s">
        <v>134</v>
      </c>
      <c r="J36" s="42" t="s">
        <v>36</v>
      </c>
      <c r="K36" s="42">
        <v>4</v>
      </c>
      <c r="L36" s="49" t="s">
        <v>155</v>
      </c>
      <c r="M36" s="49" t="s">
        <v>156</v>
      </c>
      <c r="N36" s="49" t="s">
        <v>157</v>
      </c>
    </row>
    <row r="37" spans="1:14" ht="17" x14ac:dyDescent="0.2">
      <c r="A37" s="37" t="s">
        <v>122</v>
      </c>
      <c r="B37" s="48">
        <v>6</v>
      </c>
      <c r="C37" s="39">
        <v>2</v>
      </c>
      <c r="D37" s="39">
        <v>4</v>
      </c>
      <c r="E37" s="39">
        <v>6</v>
      </c>
      <c r="F37" s="38" t="e">
        <f>'Student Data'!S340</f>
        <v>#DIV/0!</v>
      </c>
      <c r="G37" s="40" t="e">
        <f t="shared" si="4"/>
        <v>#DIV/0!</v>
      </c>
      <c r="H37" s="41" t="e">
        <f t="shared" si="3"/>
        <v>#DIV/0!</v>
      </c>
      <c r="I37" s="44" t="s">
        <v>135</v>
      </c>
      <c r="J37" s="42" t="s">
        <v>29</v>
      </c>
      <c r="K37" s="42" t="s">
        <v>32</v>
      </c>
      <c r="L37" s="49" t="s">
        <v>159</v>
      </c>
      <c r="M37" s="49" t="s">
        <v>160</v>
      </c>
      <c r="N37" s="49" t="s">
        <v>161</v>
      </c>
    </row>
    <row r="38" spans="1:14" ht="17" x14ac:dyDescent="0.2">
      <c r="A38" s="37" t="s">
        <v>123</v>
      </c>
      <c r="B38" s="48">
        <v>1</v>
      </c>
      <c r="C38" s="39">
        <v>0.3</v>
      </c>
      <c r="D38" s="39">
        <v>0.7</v>
      </c>
      <c r="E38" s="39">
        <v>1</v>
      </c>
      <c r="F38" s="38" t="e">
        <f>'Student Data'!T340</f>
        <v>#DIV/0!</v>
      </c>
      <c r="G38" s="40" t="e">
        <f t="shared" si="4"/>
        <v>#DIV/0!</v>
      </c>
      <c r="H38" s="41" t="e">
        <f t="shared" si="3"/>
        <v>#DIV/0!</v>
      </c>
      <c r="I38" s="44" t="s">
        <v>136</v>
      </c>
      <c r="J38" s="42" t="s">
        <v>128</v>
      </c>
      <c r="K38" s="42">
        <v>2</v>
      </c>
      <c r="L38" s="49" t="s">
        <v>164</v>
      </c>
      <c r="M38" s="49" t="s">
        <v>165</v>
      </c>
      <c r="N38" s="49" t="s">
        <v>166</v>
      </c>
    </row>
    <row r="39" spans="1:14" ht="17" x14ac:dyDescent="0.2">
      <c r="A39" s="37" t="s">
        <v>124</v>
      </c>
      <c r="B39" s="48">
        <v>1</v>
      </c>
      <c r="C39" s="39">
        <v>0.3</v>
      </c>
      <c r="D39" s="39">
        <v>0.7</v>
      </c>
      <c r="E39" s="39">
        <v>1</v>
      </c>
      <c r="F39" s="38" t="e">
        <f>'Student Data'!U340</f>
        <v>#DIV/0!</v>
      </c>
      <c r="G39" s="40" t="e">
        <f t="shared" si="4"/>
        <v>#DIV/0!</v>
      </c>
      <c r="H39" s="41" t="e">
        <f t="shared" si="3"/>
        <v>#DIV/0!</v>
      </c>
      <c r="I39" s="44" t="s">
        <v>137</v>
      </c>
      <c r="J39" s="42" t="s">
        <v>29</v>
      </c>
      <c r="K39" s="42">
        <v>3</v>
      </c>
      <c r="L39" s="49" t="s">
        <v>167</v>
      </c>
      <c r="M39" s="49" t="s">
        <v>168</v>
      </c>
      <c r="N39" s="49" t="s">
        <v>169</v>
      </c>
    </row>
    <row r="40" spans="1:14" ht="77" customHeight="1" x14ac:dyDescent="0.2">
      <c r="A40" s="37" t="s">
        <v>125</v>
      </c>
      <c r="B40" s="48">
        <v>9</v>
      </c>
      <c r="C40" s="39">
        <v>3</v>
      </c>
      <c r="D40" s="39">
        <v>6</v>
      </c>
      <c r="E40" s="39">
        <v>9</v>
      </c>
      <c r="F40" s="38" t="e">
        <f>'Student Data'!V340</f>
        <v>#DIV/0!</v>
      </c>
      <c r="G40" s="40" t="e">
        <f t="shared" si="4"/>
        <v>#DIV/0!</v>
      </c>
      <c r="H40" s="41" t="e">
        <f t="shared" si="3"/>
        <v>#DIV/0!</v>
      </c>
      <c r="I40" s="50" t="s">
        <v>138</v>
      </c>
      <c r="J40" s="42" t="s">
        <v>44</v>
      </c>
      <c r="K40" s="42" t="s">
        <v>45</v>
      </c>
      <c r="L40" s="49" t="s">
        <v>170</v>
      </c>
      <c r="M40" s="49" t="s">
        <v>171</v>
      </c>
      <c r="N40" s="49" t="s">
        <v>172</v>
      </c>
    </row>
    <row r="41" spans="1:14" x14ac:dyDescent="0.2">
      <c r="A41" s="5"/>
      <c r="B41" s="4"/>
      <c r="C41" s="4"/>
      <c r="D41" s="4"/>
      <c r="E41" s="4"/>
      <c r="F41" s="4"/>
      <c r="G41" s="4"/>
    </row>
    <row r="42" spans="1:14" x14ac:dyDescent="0.2">
      <c r="A42" s="2"/>
    </row>
    <row r="43" spans="1:14" x14ac:dyDescent="0.2">
      <c r="A43" s="2"/>
    </row>
    <row r="44" spans="1:14" x14ac:dyDescent="0.2">
      <c r="A44" s="52" t="s">
        <v>108</v>
      </c>
      <c r="B44" s="36" t="s">
        <v>109</v>
      </c>
      <c r="C44" s="36" t="s">
        <v>113</v>
      </c>
      <c r="D44" s="36" t="s">
        <v>114</v>
      </c>
      <c r="E44" s="36" t="s">
        <v>115</v>
      </c>
    </row>
    <row r="45" spans="1:14" x14ac:dyDescent="0.2">
      <c r="A45" s="53" t="s">
        <v>83</v>
      </c>
      <c r="B45" s="42">
        <v>1</v>
      </c>
      <c r="C45" s="42">
        <f>B45*'Cohort Size'!$B$1</f>
        <v>115</v>
      </c>
      <c r="D45" s="54">
        <f>'Student Data'!O341</f>
        <v>0</v>
      </c>
      <c r="E45" s="55">
        <f t="shared" ref="E45:E50" si="5">D45/C45*100</f>
        <v>0</v>
      </c>
    </row>
    <row r="46" spans="1:14" x14ac:dyDescent="0.2">
      <c r="A46" s="53" t="s">
        <v>84</v>
      </c>
      <c r="B46" s="42">
        <v>3</v>
      </c>
      <c r="C46" s="42">
        <f>B46*'Cohort Size'!$B$1</f>
        <v>345</v>
      </c>
      <c r="D46" s="54">
        <f>'Student Data'!N341+'Student Data'!T341</f>
        <v>0</v>
      </c>
      <c r="E46" s="55">
        <f t="shared" si="5"/>
        <v>0</v>
      </c>
    </row>
    <row r="47" spans="1:14" x14ac:dyDescent="0.2">
      <c r="A47" s="53" t="s">
        <v>85</v>
      </c>
      <c r="B47" s="42">
        <v>1</v>
      </c>
      <c r="C47" s="42">
        <f>B47*'Cohort Size'!$B$1</f>
        <v>115</v>
      </c>
      <c r="D47" s="54">
        <f>'Student Data'!U341</f>
        <v>0</v>
      </c>
      <c r="E47" s="55">
        <f t="shared" si="5"/>
        <v>0</v>
      </c>
    </row>
    <row r="48" spans="1:14" x14ac:dyDescent="0.2">
      <c r="A48" s="42" t="s">
        <v>86</v>
      </c>
      <c r="B48" s="42">
        <v>5</v>
      </c>
      <c r="C48" s="42">
        <f>B48*'Cohort Size'!$B$1</f>
        <v>575</v>
      </c>
      <c r="D48" s="54">
        <f>'Student Data'!P341+'Student Data'!Q341+'Student Data'!R341</f>
        <v>0</v>
      </c>
      <c r="E48" s="55">
        <f t="shared" si="5"/>
        <v>0</v>
      </c>
    </row>
    <row r="49" spans="1:14" x14ac:dyDescent="0.2">
      <c r="A49" s="42" t="s">
        <v>110</v>
      </c>
      <c r="B49" s="42">
        <v>6</v>
      </c>
      <c r="C49" s="42">
        <f>B49*'Cohort Size'!$B$1</f>
        <v>690</v>
      </c>
      <c r="D49" s="54">
        <f>'Student Data'!S341</f>
        <v>0</v>
      </c>
      <c r="E49" s="55">
        <f t="shared" si="5"/>
        <v>0</v>
      </c>
    </row>
    <row r="50" spans="1:14" x14ac:dyDescent="0.2">
      <c r="A50" s="42" t="s">
        <v>111</v>
      </c>
      <c r="B50" s="42">
        <v>9</v>
      </c>
      <c r="C50" s="42">
        <f>B50*'Cohort Size'!$B$1</f>
        <v>1035</v>
      </c>
      <c r="D50" s="54">
        <f>'Student Data'!W341</f>
        <v>0</v>
      </c>
      <c r="E50" s="55">
        <f t="shared" si="5"/>
        <v>0</v>
      </c>
    </row>
    <row r="51" spans="1:14" x14ac:dyDescent="0.2">
      <c r="D51" s="25"/>
      <c r="E51" s="26"/>
    </row>
    <row r="52" spans="1:14" x14ac:dyDescent="0.2">
      <c r="B52" s="1">
        <f>SUM(B45:B51)</f>
        <v>25</v>
      </c>
    </row>
    <row r="55" spans="1:14" ht="19" x14ac:dyDescent="0.25">
      <c r="A55" s="28" t="s">
        <v>195</v>
      </c>
      <c r="C55" s="11" t="s">
        <v>91</v>
      </c>
      <c r="D55" s="11" t="s">
        <v>92</v>
      </c>
      <c r="E55" s="11" t="s">
        <v>93</v>
      </c>
    </row>
    <row r="56" spans="1:14" x14ac:dyDescent="0.2">
      <c r="A56" s="35" t="s">
        <v>12</v>
      </c>
      <c r="B56" s="35" t="s">
        <v>0</v>
      </c>
      <c r="C56" s="35" t="s">
        <v>94</v>
      </c>
      <c r="D56" s="35" t="s">
        <v>95</v>
      </c>
      <c r="E56" s="35" t="s">
        <v>96</v>
      </c>
      <c r="F56" s="35" t="s">
        <v>13</v>
      </c>
      <c r="G56" s="35" t="s">
        <v>14</v>
      </c>
      <c r="H56" s="36" t="s">
        <v>19</v>
      </c>
      <c r="I56" s="36" t="s">
        <v>12</v>
      </c>
      <c r="J56" s="36" t="s">
        <v>20</v>
      </c>
      <c r="K56" s="36" t="s">
        <v>21</v>
      </c>
      <c r="L56" s="36" t="s">
        <v>47</v>
      </c>
      <c r="M56" s="36" t="s">
        <v>48</v>
      </c>
      <c r="N56" s="36" t="s">
        <v>49</v>
      </c>
    </row>
    <row r="57" spans="1:14" ht="17" x14ac:dyDescent="0.2">
      <c r="A57" s="37" t="s">
        <v>176</v>
      </c>
      <c r="B57" s="36">
        <v>1</v>
      </c>
      <c r="C57" s="39">
        <v>0.3</v>
      </c>
      <c r="D57" s="39">
        <v>0.7</v>
      </c>
      <c r="E57" s="39">
        <v>1</v>
      </c>
      <c r="F57" s="38" t="e">
        <f>'Student Data'!W$340</f>
        <v>#DIV/0!</v>
      </c>
      <c r="G57" s="40" t="e">
        <f>IF(F57&lt;=C57,1,IF(F57&lt;=D57,2,IF(F57&lt;=E57,3,0)))</f>
        <v>#DIV/0!</v>
      </c>
      <c r="H57" s="41" t="e">
        <f t="shared" ref="H57:H62" si="6">IF(G57=1,"Significant area for improvement",IF(G57=2,"Area for development",IF(G57=3,"Secure",0)))</f>
        <v>#DIV/0!</v>
      </c>
      <c r="I57" s="44" t="s">
        <v>196</v>
      </c>
      <c r="J57" s="42" t="s">
        <v>197</v>
      </c>
      <c r="K57" s="42">
        <v>1</v>
      </c>
      <c r="L57" s="49" t="s">
        <v>225</v>
      </c>
      <c r="M57" s="49" t="s">
        <v>224</v>
      </c>
      <c r="N57" s="49" t="s">
        <v>223</v>
      </c>
    </row>
    <row r="58" spans="1:14" ht="46" x14ac:dyDescent="0.2">
      <c r="A58" s="37" t="s">
        <v>177</v>
      </c>
      <c r="B58" s="36">
        <v>1</v>
      </c>
      <c r="C58" s="39">
        <v>0.3</v>
      </c>
      <c r="D58" s="39">
        <v>0.7</v>
      </c>
      <c r="E58" s="39">
        <v>1</v>
      </c>
      <c r="F58" s="38" t="e">
        <f>'Student Data'!X$340</f>
        <v>#DIV/0!</v>
      </c>
      <c r="G58" s="40" t="e">
        <f t="shared" ref="G58:G62" si="7">IF(F58&lt;=C58,1,IF(F58&lt;=D58,2,IF(F58&lt;=E58,3,0)))</f>
        <v>#DIV/0!</v>
      </c>
      <c r="H58" s="41" t="e">
        <f t="shared" si="6"/>
        <v>#DIV/0!</v>
      </c>
      <c r="I58" s="50" t="s">
        <v>207</v>
      </c>
      <c r="J58" s="42" t="s">
        <v>36</v>
      </c>
      <c r="K58" s="42" t="s">
        <v>208</v>
      </c>
      <c r="L58" s="51" t="s">
        <v>200</v>
      </c>
      <c r="M58" s="51" t="s">
        <v>200</v>
      </c>
      <c r="N58" s="51" t="s">
        <v>200</v>
      </c>
    </row>
    <row r="59" spans="1:14" x14ac:dyDescent="0.2">
      <c r="A59" s="37" t="s">
        <v>178</v>
      </c>
      <c r="B59" s="36">
        <v>1</v>
      </c>
      <c r="C59" s="39">
        <v>0.3</v>
      </c>
      <c r="D59" s="39">
        <v>0.7</v>
      </c>
      <c r="E59" s="39">
        <v>1</v>
      </c>
      <c r="F59" s="38" t="e">
        <f>'Student Data'!Y$340</f>
        <v>#DIV/0!</v>
      </c>
      <c r="G59" s="40" t="e">
        <f t="shared" si="7"/>
        <v>#DIV/0!</v>
      </c>
      <c r="H59" s="41" t="e">
        <f t="shared" si="6"/>
        <v>#DIV/0!</v>
      </c>
      <c r="I59" s="44" t="s">
        <v>198</v>
      </c>
      <c r="J59" s="42" t="s">
        <v>199</v>
      </c>
      <c r="K59" s="42">
        <v>1</v>
      </c>
      <c r="L59" s="51" t="s">
        <v>226</v>
      </c>
      <c r="M59" s="51" t="s">
        <v>226</v>
      </c>
      <c r="N59" s="51" t="s">
        <v>227</v>
      </c>
    </row>
    <row r="60" spans="1:14" ht="46" x14ac:dyDescent="0.2">
      <c r="A60" s="37" t="s">
        <v>179</v>
      </c>
      <c r="B60" s="36">
        <v>2</v>
      </c>
      <c r="C60" s="39">
        <v>0.9</v>
      </c>
      <c r="D60" s="39">
        <v>1.5</v>
      </c>
      <c r="E60" s="39">
        <v>2</v>
      </c>
      <c r="F60" s="38" t="e">
        <f>'Student Data'!Z$340</f>
        <v>#DIV/0!</v>
      </c>
      <c r="G60" s="40" t="e">
        <f t="shared" si="7"/>
        <v>#DIV/0!</v>
      </c>
      <c r="H60" s="41" t="e">
        <f t="shared" si="6"/>
        <v>#DIV/0!</v>
      </c>
      <c r="I60" s="50" t="s">
        <v>201</v>
      </c>
      <c r="J60" s="42" t="s">
        <v>202</v>
      </c>
      <c r="K60" s="42">
        <v>4</v>
      </c>
      <c r="L60" s="49" t="s">
        <v>228</v>
      </c>
      <c r="M60" s="49" t="s">
        <v>229</v>
      </c>
      <c r="N60" s="49" t="s">
        <v>230</v>
      </c>
    </row>
    <row r="61" spans="1:14" ht="17" x14ac:dyDescent="0.2">
      <c r="A61" s="37" t="s">
        <v>180</v>
      </c>
      <c r="B61" s="36">
        <v>4</v>
      </c>
      <c r="C61" s="39">
        <v>2</v>
      </c>
      <c r="D61" s="39">
        <v>3</v>
      </c>
      <c r="E61" s="39">
        <v>4</v>
      </c>
      <c r="F61" s="38" t="e">
        <f>'Student Data'!AA$340</f>
        <v>#DIV/0!</v>
      </c>
      <c r="G61" s="40" t="e">
        <f t="shared" si="7"/>
        <v>#DIV/0!</v>
      </c>
      <c r="H61" s="41" t="e">
        <f t="shared" si="6"/>
        <v>#DIV/0!</v>
      </c>
      <c r="I61" s="44" t="s">
        <v>203</v>
      </c>
      <c r="J61" s="42" t="s">
        <v>39</v>
      </c>
      <c r="K61" s="42" t="s">
        <v>204</v>
      </c>
      <c r="L61" s="49" t="s">
        <v>232</v>
      </c>
      <c r="M61" s="49" t="s">
        <v>232</v>
      </c>
      <c r="N61" s="49" t="s">
        <v>231</v>
      </c>
    </row>
    <row r="62" spans="1:14" ht="17" x14ac:dyDescent="0.2">
      <c r="A62" s="37" t="s">
        <v>181</v>
      </c>
      <c r="B62" s="36">
        <v>6</v>
      </c>
      <c r="C62" s="39">
        <v>2</v>
      </c>
      <c r="D62" s="39">
        <v>4</v>
      </c>
      <c r="E62" s="39">
        <v>6</v>
      </c>
      <c r="F62" s="38" t="e">
        <f>'Student Data'!AB$340</f>
        <v>#DIV/0!</v>
      </c>
      <c r="G62" s="40" t="e">
        <f t="shared" si="7"/>
        <v>#DIV/0!</v>
      </c>
      <c r="H62" s="41" t="e">
        <f t="shared" si="6"/>
        <v>#DIV/0!</v>
      </c>
      <c r="I62" s="44" t="s">
        <v>205</v>
      </c>
      <c r="J62" s="42" t="s">
        <v>39</v>
      </c>
      <c r="K62" s="42" t="s">
        <v>206</v>
      </c>
      <c r="L62" s="49" t="s">
        <v>233</v>
      </c>
      <c r="M62" s="49" t="s">
        <v>234</v>
      </c>
      <c r="N62" s="49" t="s">
        <v>235</v>
      </c>
    </row>
    <row r="63" spans="1:14" x14ac:dyDescent="0.2">
      <c r="A63" s="5"/>
      <c r="B63" s="4"/>
      <c r="C63" s="4"/>
      <c r="D63" s="4"/>
      <c r="E63" s="4"/>
      <c r="F63" s="4"/>
      <c r="G63" s="4"/>
    </row>
    <row r="64" spans="1:14" x14ac:dyDescent="0.2">
      <c r="A64" s="2"/>
    </row>
    <row r="65" spans="1:14" x14ac:dyDescent="0.2">
      <c r="A65" s="2"/>
    </row>
    <row r="66" spans="1:14" x14ac:dyDescent="0.2">
      <c r="A66" s="52" t="s">
        <v>108</v>
      </c>
      <c r="B66" s="36" t="s">
        <v>109</v>
      </c>
      <c r="C66" s="36" t="s">
        <v>113</v>
      </c>
      <c r="D66" s="36" t="s">
        <v>114</v>
      </c>
      <c r="E66" s="36" t="s">
        <v>115</v>
      </c>
    </row>
    <row r="67" spans="1:14" x14ac:dyDescent="0.2">
      <c r="A67" s="53" t="s">
        <v>83</v>
      </c>
      <c r="B67" s="42">
        <v>2</v>
      </c>
      <c r="C67" s="42">
        <f>B67*'Cohort Size'!$B$1</f>
        <v>230</v>
      </c>
      <c r="D67" s="54">
        <f>'Student Data'!W341+'Student Data'!Y341</f>
        <v>0</v>
      </c>
      <c r="E67" s="55">
        <f t="shared" ref="E67:E72" si="8">D67/C67*100</f>
        <v>0</v>
      </c>
    </row>
    <row r="68" spans="1:14" x14ac:dyDescent="0.2">
      <c r="A68" s="53" t="s">
        <v>84</v>
      </c>
      <c r="B68" s="42"/>
      <c r="C68" s="42"/>
      <c r="D68" s="54"/>
      <c r="E68" s="55"/>
    </row>
    <row r="69" spans="1:14" x14ac:dyDescent="0.2">
      <c r="A69" s="53" t="s">
        <v>85</v>
      </c>
      <c r="B69" s="42"/>
      <c r="C69" s="42"/>
      <c r="D69" s="54"/>
      <c r="E69" s="55"/>
    </row>
    <row r="70" spans="1:14" x14ac:dyDescent="0.2">
      <c r="A70" s="42" t="s">
        <v>86</v>
      </c>
      <c r="B70" s="42">
        <v>2</v>
      </c>
      <c r="C70" s="42">
        <f>B70*'Cohort Size'!$B$1</f>
        <v>230</v>
      </c>
      <c r="D70" s="54">
        <f>'Student Data'!Z341</f>
        <v>0</v>
      </c>
      <c r="E70" s="55">
        <f t="shared" si="8"/>
        <v>0</v>
      </c>
    </row>
    <row r="71" spans="1:14" x14ac:dyDescent="0.2">
      <c r="A71" s="42" t="s">
        <v>112</v>
      </c>
      <c r="B71" s="42">
        <v>4</v>
      </c>
      <c r="C71" s="42">
        <f>B71*'Cohort Size'!$B$1</f>
        <v>460</v>
      </c>
      <c r="D71" s="54">
        <f>'Student Data'!AA341</f>
        <v>0</v>
      </c>
      <c r="E71" s="55">
        <f t="shared" si="8"/>
        <v>0</v>
      </c>
    </row>
    <row r="72" spans="1:14" x14ac:dyDescent="0.2">
      <c r="A72" s="42" t="s">
        <v>110</v>
      </c>
      <c r="B72" s="42">
        <v>6</v>
      </c>
      <c r="C72" s="42">
        <f>B72*'Cohort Size'!$B$1</f>
        <v>690</v>
      </c>
      <c r="D72" s="54">
        <f>'Student Data'!AB341</f>
        <v>0</v>
      </c>
      <c r="E72" s="55">
        <f t="shared" si="8"/>
        <v>0</v>
      </c>
    </row>
    <row r="73" spans="1:14" x14ac:dyDescent="0.2">
      <c r="D73" s="25"/>
      <c r="E73" s="26"/>
    </row>
    <row r="74" spans="1:14" x14ac:dyDescent="0.2">
      <c r="B74" s="1">
        <f>SUM(B67:B73)</f>
        <v>14</v>
      </c>
    </row>
    <row r="77" spans="1:14" ht="19" x14ac:dyDescent="0.25">
      <c r="A77" s="28" t="s">
        <v>194</v>
      </c>
      <c r="C77" s="11" t="s">
        <v>91</v>
      </c>
      <c r="D77" s="11" t="s">
        <v>92</v>
      </c>
      <c r="E77" s="11" t="s">
        <v>93</v>
      </c>
    </row>
    <row r="78" spans="1:14" x14ac:dyDescent="0.2">
      <c r="A78" s="35" t="s">
        <v>12</v>
      </c>
      <c r="B78" s="35" t="s">
        <v>0</v>
      </c>
      <c r="C78" s="35" t="s">
        <v>94</v>
      </c>
      <c r="D78" s="35" t="s">
        <v>95</v>
      </c>
      <c r="E78" s="35" t="s">
        <v>96</v>
      </c>
      <c r="F78" s="35" t="s">
        <v>13</v>
      </c>
      <c r="G78" s="35" t="s">
        <v>14</v>
      </c>
      <c r="H78" s="36" t="s">
        <v>19</v>
      </c>
      <c r="I78" s="36" t="s">
        <v>12</v>
      </c>
      <c r="J78" s="36" t="s">
        <v>20</v>
      </c>
      <c r="K78" s="36" t="s">
        <v>21</v>
      </c>
      <c r="L78" s="36" t="s">
        <v>47</v>
      </c>
      <c r="M78" s="36" t="s">
        <v>48</v>
      </c>
      <c r="N78" s="36" t="s">
        <v>49</v>
      </c>
    </row>
    <row r="79" spans="1:14" x14ac:dyDescent="0.2">
      <c r="A79" s="37" t="s">
        <v>182</v>
      </c>
      <c r="B79" s="36">
        <v>1</v>
      </c>
      <c r="C79" s="39">
        <v>0.3</v>
      </c>
      <c r="D79" s="39">
        <v>0.7</v>
      </c>
      <c r="E79" s="39">
        <v>1</v>
      </c>
      <c r="F79" s="38" t="e">
        <f>'Student Data'!AC$340</f>
        <v>#DIV/0!</v>
      </c>
      <c r="G79" s="40" t="e">
        <f>IF(F79&lt;=C79,1,IF(F79&lt;=D79,2,IF(F79&lt;=E79,3,0)))</f>
        <v>#DIV/0!</v>
      </c>
      <c r="H79" s="41" t="e">
        <f t="shared" ref="H79:H84" si="9">IF(G79=1,"Significant area for improvement",IF(G79=2,"Area for development",IF(G79=3,"Secure",0)))</f>
        <v>#DIV/0!</v>
      </c>
      <c r="I79" s="44" t="s">
        <v>210</v>
      </c>
      <c r="J79" s="42" t="s">
        <v>36</v>
      </c>
      <c r="K79" s="42">
        <v>1</v>
      </c>
      <c r="L79" s="51" t="s">
        <v>241</v>
      </c>
      <c r="M79" s="51" t="s">
        <v>242</v>
      </c>
      <c r="N79" s="51" t="s">
        <v>243</v>
      </c>
    </row>
    <row r="80" spans="1:14" ht="61" x14ac:dyDescent="0.2">
      <c r="A80" s="37" t="s">
        <v>183</v>
      </c>
      <c r="B80" s="36">
        <v>1</v>
      </c>
      <c r="C80" s="39">
        <v>0.3</v>
      </c>
      <c r="D80" s="39">
        <v>0.7</v>
      </c>
      <c r="E80" s="39">
        <v>1</v>
      </c>
      <c r="F80" s="38" t="e">
        <f>'Student Data'!AD$340</f>
        <v>#DIV/0!</v>
      </c>
      <c r="G80" s="40" t="e">
        <f t="shared" ref="G80:G84" si="10">IF(F80&lt;=C80,1,IF(F80&lt;=D80,2,IF(F80&lt;=E80,3,0)))</f>
        <v>#DIV/0!</v>
      </c>
      <c r="H80" s="41" t="e">
        <f t="shared" si="9"/>
        <v>#DIV/0!</v>
      </c>
      <c r="I80" s="50" t="s">
        <v>211</v>
      </c>
      <c r="J80" s="42" t="s">
        <v>212</v>
      </c>
      <c r="K80" s="42" t="s">
        <v>208</v>
      </c>
      <c r="L80" s="51" t="s">
        <v>200</v>
      </c>
      <c r="M80" s="51" t="s">
        <v>200</v>
      </c>
      <c r="N80" s="51" t="s">
        <v>200</v>
      </c>
    </row>
    <row r="81" spans="1:14" x14ac:dyDescent="0.2">
      <c r="A81" s="37" t="s">
        <v>184</v>
      </c>
      <c r="B81" s="36">
        <v>1</v>
      </c>
      <c r="C81" s="39">
        <v>0.3</v>
      </c>
      <c r="D81" s="39">
        <v>0.7</v>
      </c>
      <c r="E81" s="39">
        <v>1</v>
      </c>
      <c r="F81" s="38" t="e">
        <f>'Student Data'!AE$340</f>
        <v>#DIV/0!</v>
      </c>
      <c r="G81" s="40" t="e">
        <f t="shared" si="10"/>
        <v>#DIV/0!</v>
      </c>
      <c r="H81" s="41" t="e">
        <f t="shared" si="9"/>
        <v>#DIV/0!</v>
      </c>
      <c r="I81" s="44" t="s">
        <v>213</v>
      </c>
      <c r="J81" s="42" t="s">
        <v>199</v>
      </c>
      <c r="K81" s="42">
        <v>1</v>
      </c>
      <c r="L81" s="51" t="s">
        <v>244</v>
      </c>
      <c r="M81" s="51" t="s">
        <v>245</v>
      </c>
      <c r="N81" s="51" t="s">
        <v>246</v>
      </c>
    </row>
    <row r="82" spans="1:14" ht="31" x14ac:dyDescent="0.2">
      <c r="A82" s="37" t="s">
        <v>185</v>
      </c>
      <c r="B82" s="36">
        <v>2</v>
      </c>
      <c r="C82" s="39">
        <v>0.9</v>
      </c>
      <c r="D82" s="39">
        <v>1.5</v>
      </c>
      <c r="E82" s="39">
        <v>2</v>
      </c>
      <c r="F82" s="38" t="e">
        <f>'Student Data'!AF$340</f>
        <v>#DIV/0!</v>
      </c>
      <c r="G82" s="40" t="e">
        <f t="shared" si="10"/>
        <v>#DIV/0!</v>
      </c>
      <c r="H82" s="41" t="e">
        <f t="shared" si="9"/>
        <v>#DIV/0!</v>
      </c>
      <c r="I82" s="50" t="s">
        <v>214</v>
      </c>
      <c r="J82" s="42" t="s">
        <v>202</v>
      </c>
      <c r="K82" s="42">
        <v>4</v>
      </c>
      <c r="L82" s="49" t="s">
        <v>248</v>
      </c>
      <c r="M82" s="49" t="s">
        <v>249</v>
      </c>
      <c r="N82" s="49" t="s">
        <v>250</v>
      </c>
    </row>
    <row r="83" spans="1:14" ht="17" x14ac:dyDescent="0.2">
      <c r="A83" s="37" t="s">
        <v>186</v>
      </c>
      <c r="B83" s="36">
        <v>4</v>
      </c>
      <c r="C83" s="39">
        <v>2</v>
      </c>
      <c r="D83" s="39">
        <v>3</v>
      </c>
      <c r="E83" s="39">
        <v>4</v>
      </c>
      <c r="F83" s="38" t="e">
        <f>'Student Data'!AG$340</f>
        <v>#DIV/0!</v>
      </c>
      <c r="G83" s="40" t="e">
        <f t="shared" si="10"/>
        <v>#DIV/0!</v>
      </c>
      <c r="H83" s="41" t="e">
        <f t="shared" si="9"/>
        <v>#DIV/0!</v>
      </c>
      <c r="I83" s="44" t="s">
        <v>215</v>
      </c>
      <c r="J83" s="42" t="s">
        <v>39</v>
      </c>
      <c r="K83" s="42" t="s">
        <v>204</v>
      </c>
      <c r="L83" s="49" t="s">
        <v>251</v>
      </c>
      <c r="M83" s="49" t="s">
        <v>251</v>
      </c>
      <c r="N83" s="49" t="s">
        <v>252</v>
      </c>
    </row>
    <row r="84" spans="1:14" ht="17" x14ac:dyDescent="0.2">
      <c r="A84" s="37" t="s">
        <v>187</v>
      </c>
      <c r="B84" s="36">
        <v>6</v>
      </c>
      <c r="C84" s="39">
        <v>2</v>
      </c>
      <c r="D84" s="39">
        <v>4</v>
      </c>
      <c r="E84" s="39">
        <v>6</v>
      </c>
      <c r="F84" s="38" t="e">
        <f>'Student Data'!AH$340</f>
        <v>#DIV/0!</v>
      </c>
      <c r="G84" s="40" t="e">
        <f t="shared" si="10"/>
        <v>#DIV/0!</v>
      </c>
      <c r="H84" s="41" t="e">
        <f t="shared" si="9"/>
        <v>#DIV/0!</v>
      </c>
      <c r="I84" s="44" t="s">
        <v>216</v>
      </c>
      <c r="J84" s="42" t="s">
        <v>39</v>
      </c>
      <c r="K84" s="42" t="s">
        <v>206</v>
      </c>
      <c r="L84" s="49" t="s">
        <v>278</v>
      </c>
      <c r="M84" s="49" t="s">
        <v>279</v>
      </c>
      <c r="N84" s="51" t="s">
        <v>280</v>
      </c>
    </row>
    <row r="85" spans="1:14" ht="17" x14ac:dyDescent="0.2">
      <c r="A85" s="5"/>
      <c r="B85" s="4"/>
      <c r="C85" s="4"/>
      <c r="D85" s="4"/>
      <c r="E85" s="4"/>
      <c r="F85" s="4"/>
      <c r="G85" s="4"/>
      <c r="L85" s="29"/>
      <c r="M85" s="29"/>
      <c r="N85" s="30"/>
    </row>
    <row r="86" spans="1:14" ht="17" x14ac:dyDescent="0.2">
      <c r="A86" s="2"/>
      <c r="N86" s="29"/>
    </row>
    <row r="87" spans="1:14" x14ac:dyDescent="0.2">
      <c r="A87" s="2"/>
    </row>
    <row r="88" spans="1:14" x14ac:dyDescent="0.2">
      <c r="A88" s="23" t="s">
        <v>108</v>
      </c>
      <c r="B88" s="11" t="s">
        <v>109</v>
      </c>
      <c r="C88" s="11" t="s">
        <v>113</v>
      </c>
      <c r="D88" s="11" t="s">
        <v>114</v>
      </c>
      <c r="E88" s="11" t="s">
        <v>115</v>
      </c>
    </row>
    <row r="89" spans="1:14" x14ac:dyDescent="0.2">
      <c r="A89" s="2" t="s">
        <v>83</v>
      </c>
      <c r="B89" s="1">
        <v>2</v>
      </c>
      <c r="C89" s="1">
        <f>B89*'Cohort Size'!$B$1</f>
        <v>230</v>
      </c>
      <c r="D89" s="25">
        <f>'Student Data'!AC341+'Student Data'!AE341</f>
        <v>0</v>
      </c>
      <c r="E89" s="26">
        <f t="shared" ref="E89" si="11">D89/C89*100</f>
        <v>0</v>
      </c>
    </row>
    <row r="90" spans="1:14" x14ac:dyDescent="0.2">
      <c r="A90" s="2" t="s">
        <v>84</v>
      </c>
      <c r="D90" s="25"/>
      <c r="E90" s="26"/>
    </row>
    <row r="91" spans="1:14" x14ac:dyDescent="0.2">
      <c r="A91" s="2" t="s">
        <v>85</v>
      </c>
      <c r="D91" s="25"/>
      <c r="E91" s="26"/>
    </row>
    <row r="92" spans="1:14" x14ac:dyDescent="0.2">
      <c r="A92" s="1" t="s">
        <v>86</v>
      </c>
      <c r="B92" s="1">
        <v>2</v>
      </c>
      <c r="C92" s="1">
        <f>B92*'Cohort Size'!$B$1</f>
        <v>230</v>
      </c>
      <c r="D92" s="25">
        <f>'Student Data'!AF341</f>
        <v>0</v>
      </c>
      <c r="E92" s="26">
        <f t="shared" ref="E92:E94" si="12">D92/C92*100</f>
        <v>0</v>
      </c>
    </row>
    <row r="93" spans="1:14" x14ac:dyDescent="0.2">
      <c r="A93" s="1" t="s">
        <v>112</v>
      </c>
      <c r="B93" s="1">
        <v>4</v>
      </c>
      <c r="C93" s="1">
        <f>B93*'Cohort Size'!$B$1</f>
        <v>460</v>
      </c>
      <c r="D93" s="25">
        <f>'Student Data'!AG341</f>
        <v>0</v>
      </c>
      <c r="E93" s="26">
        <f t="shared" si="12"/>
        <v>0</v>
      </c>
    </row>
    <row r="94" spans="1:14" x14ac:dyDescent="0.2">
      <c r="A94" s="1" t="s">
        <v>110</v>
      </c>
      <c r="B94" s="1">
        <v>6</v>
      </c>
      <c r="C94" s="1">
        <f>B94*'Cohort Size'!$B$1</f>
        <v>690</v>
      </c>
      <c r="D94" s="25">
        <f>'Student Data'!AH341</f>
        <v>0</v>
      </c>
      <c r="E94" s="26">
        <f t="shared" si="12"/>
        <v>0</v>
      </c>
    </row>
    <row r="95" spans="1:14" x14ac:dyDescent="0.2">
      <c r="D95" s="25"/>
      <c r="E95" s="26"/>
    </row>
    <row r="96" spans="1:14" x14ac:dyDescent="0.2">
      <c r="B96" s="1">
        <f>SUM(B89:B95)</f>
        <v>14</v>
      </c>
    </row>
    <row r="99" spans="1:14" ht="19" x14ac:dyDescent="0.25">
      <c r="A99" s="28" t="s">
        <v>209</v>
      </c>
      <c r="C99" s="11" t="s">
        <v>91</v>
      </c>
      <c r="D99" s="11" t="s">
        <v>92</v>
      </c>
      <c r="E99" s="11" t="s">
        <v>93</v>
      </c>
    </row>
    <row r="100" spans="1:14" x14ac:dyDescent="0.2">
      <c r="A100" s="35" t="s">
        <v>12</v>
      </c>
      <c r="B100" s="35" t="s">
        <v>0</v>
      </c>
      <c r="C100" s="35" t="s">
        <v>94</v>
      </c>
      <c r="D100" s="35" t="s">
        <v>95</v>
      </c>
      <c r="E100" s="35" t="s">
        <v>96</v>
      </c>
      <c r="F100" s="35" t="s">
        <v>13</v>
      </c>
      <c r="G100" s="35" t="s">
        <v>14</v>
      </c>
      <c r="H100" s="36" t="s">
        <v>19</v>
      </c>
      <c r="I100" s="36" t="s">
        <v>12</v>
      </c>
      <c r="J100" s="36" t="s">
        <v>20</v>
      </c>
      <c r="K100" s="36" t="s">
        <v>21</v>
      </c>
      <c r="L100" s="36" t="s">
        <v>47</v>
      </c>
      <c r="M100" s="36" t="s">
        <v>48</v>
      </c>
      <c r="N100" s="36" t="s">
        <v>49</v>
      </c>
    </row>
    <row r="101" spans="1:14" ht="17" x14ac:dyDescent="0.2">
      <c r="A101" s="37" t="s">
        <v>188</v>
      </c>
      <c r="B101" s="36">
        <v>1</v>
      </c>
      <c r="C101" s="39">
        <v>0.3</v>
      </c>
      <c r="D101" s="39">
        <v>0.7</v>
      </c>
      <c r="E101" s="39">
        <v>1</v>
      </c>
      <c r="F101" s="38" t="e">
        <f>'Student Data'!AI$340</f>
        <v>#DIV/0!</v>
      </c>
      <c r="G101" s="40" t="e">
        <f>IF(F101&lt;=C101,1,IF(F101&lt;=D101,2,IF(F101&lt;=E101,3,0)))</f>
        <v>#DIV/0!</v>
      </c>
      <c r="H101" s="41" t="e">
        <f t="shared" ref="H101:H106" si="13">IF(G101=1,"Significant area for improvement",IF(G101=2,"Area for development",IF(G101=3,"Secure",0)))</f>
        <v>#DIV/0!</v>
      </c>
      <c r="I101" s="44" t="s">
        <v>217</v>
      </c>
      <c r="J101" s="42" t="s">
        <v>197</v>
      </c>
      <c r="K101" s="42">
        <v>1</v>
      </c>
      <c r="L101" s="49" t="s">
        <v>257</v>
      </c>
      <c r="M101" s="49" t="s">
        <v>258</v>
      </c>
      <c r="N101" s="49" t="s">
        <v>259</v>
      </c>
    </row>
    <row r="102" spans="1:14" ht="46" x14ac:dyDescent="0.2">
      <c r="A102" s="37" t="s">
        <v>189</v>
      </c>
      <c r="B102" s="36">
        <v>1</v>
      </c>
      <c r="C102" s="39">
        <v>0.3</v>
      </c>
      <c r="D102" s="39">
        <v>0.7</v>
      </c>
      <c r="E102" s="39">
        <v>1</v>
      </c>
      <c r="F102" s="38" t="e">
        <f>'Student Data'!AJ$340</f>
        <v>#DIV/0!</v>
      </c>
      <c r="G102" s="40" t="e">
        <f t="shared" ref="G102:G106" si="14">IF(F102&lt;=C102,1,IF(F102&lt;=D102,2,IF(F102&lt;=E102,3,0)))</f>
        <v>#DIV/0!</v>
      </c>
      <c r="H102" s="41" t="e">
        <f t="shared" si="13"/>
        <v>#DIV/0!</v>
      </c>
      <c r="I102" s="50" t="s">
        <v>219</v>
      </c>
      <c r="J102" s="42" t="s">
        <v>36</v>
      </c>
      <c r="K102" s="42" t="s">
        <v>208</v>
      </c>
      <c r="L102" s="51" t="s">
        <v>200</v>
      </c>
      <c r="M102" s="51" t="s">
        <v>200</v>
      </c>
      <c r="N102" s="51" t="s">
        <v>200</v>
      </c>
    </row>
    <row r="103" spans="1:14" ht="17" x14ac:dyDescent="0.2">
      <c r="A103" s="37" t="s">
        <v>190</v>
      </c>
      <c r="B103" s="36">
        <v>1</v>
      </c>
      <c r="C103" s="39">
        <v>0.3</v>
      </c>
      <c r="D103" s="39">
        <v>0.7</v>
      </c>
      <c r="E103" s="39">
        <v>1</v>
      </c>
      <c r="F103" s="38" t="e">
        <f>'Student Data'!AK$340</f>
        <v>#DIV/0!</v>
      </c>
      <c r="G103" s="40" t="e">
        <f t="shared" si="14"/>
        <v>#DIV/0!</v>
      </c>
      <c r="H103" s="41" t="e">
        <f t="shared" si="13"/>
        <v>#DIV/0!</v>
      </c>
      <c r="I103" s="44" t="s">
        <v>218</v>
      </c>
      <c r="J103" s="42" t="s">
        <v>34</v>
      </c>
      <c r="K103" s="42">
        <v>1</v>
      </c>
      <c r="L103" s="49" t="s">
        <v>260</v>
      </c>
      <c r="M103" s="49" t="s">
        <v>260</v>
      </c>
      <c r="N103" s="49" t="s">
        <v>261</v>
      </c>
    </row>
    <row r="104" spans="1:14" ht="46" x14ac:dyDescent="0.2">
      <c r="A104" s="37" t="s">
        <v>191</v>
      </c>
      <c r="B104" s="36">
        <v>2</v>
      </c>
      <c r="C104" s="39">
        <v>0.9</v>
      </c>
      <c r="D104" s="39">
        <v>1.5</v>
      </c>
      <c r="E104" s="39">
        <v>2</v>
      </c>
      <c r="F104" s="38" t="e">
        <f>'Student Data'!AL$340</f>
        <v>#DIV/0!</v>
      </c>
      <c r="G104" s="40" t="e">
        <f t="shared" si="14"/>
        <v>#DIV/0!</v>
      </c>
      <c r="H104" s="41" t="e">
        <f t="shared" si="13"/>
        <v>#DIV/0!</v>
      </c>
      <c r="I104" s="50" t="s">
        <v>220</v>
      </c>
      <c r="J104" s="42" t="s">
        <v>202</v>
      </c>
      <c r="K104" s="42">
        <v>4</v>
      </c>
      <c r="L104" s="49" t="s">
        <v>262</v>
      </c>
      <c r="M104" s="49" t="s">
        <v>263</v>
      </c>
      <c r="N104" s="49" t="s">
        <v>264</v>
      </c>
    </row>
    <row r="105" spans="1:14" ht="17" x14ac:dyDescent="0.2">
      <c r="A105" s="37" t="s">
        <v>192</v>
      </c>
      <c r="B105" s="36">
        <v>4</v>
      </c>
      <c r="C105" s="39">
        <v>2</v>
      </c>
      <c r="D105" s="39">
        <v>3</v>
      </c>
      <c r="E105" s="39">
        <v>4</v>
      </c>
      <c r="F105" s="38" t="e">
        <f>'Student Data'!AM$340</f>
        <v>#DIV/0!</v>
      </c>
      <c r="G105" s="40" t="e">
        <f t="shared" si="14"/>
        <v>#DIV/0!</v>
      </c>
      <c r="H105" s="41" t="e">
        <f t="shared" si="13"/>
        <v>#DIV/0!</v>
      </c>
      <c r="I105" s="44" t="s">
        <v>221</v>
      </c>
      <c r="J105" s="42" t="s">
        <v>39</v>
      </c>
      <c r="K105" s="42" t="s">
        <v>204</v>
      </c>
      <c r="L105" s="49" t="s">
        <v>266</v>
      </c>
      <c r="M105" s="49" t="s">
        <v>267</v>
      </c>
      <c r="N105" s="49" t="s">
        <v>268</v>
      </c>
    </row>
    <row r="106" spans="1:14" ht="46" x14ac:dyDescent="0.2">
      <c r="A106" s="37" t="s">
        <v>193</v>
      </c>
      <c r="B106" s="36">
        <v>6</v>
      </c>
      <c r="C106" s="39">
        <v>2</v>
      </c>
      <c r="D106" s="39">
        <v>4</v>
      </c>
      <c r="E106" s="39">
        <v>6</v>
      </c>
      <c r="F106" s="38" t="e">
        <f>'Student Data'!AN$340</f>
        <v>#DIV/0!</v>
      </c>
      <c r="G106" s="40" t="e">
        <f t="shared" si="14"/>
        <v>#DIV/0!</v>
      </c>
      <c r="H106" s="41" t="e">
        <f t="shared" si="13"/>
        <v>#DIV/0!</v>
      </c>
      <c r="I106" s="50" t="s">
        <v>222</v>
      </c>
      <c r="J106" s="42" t="s">
        <v>39</v>
      </c>
      <c r="K106" s="42" t="s">
        <v>206</v>
      </c>
      <c r="L106" s="49" t="s">
        <v>270</v>
      </c>
      <c r="M106" s="49" t="s">
        <v>269</v>
      </c>
      <c r="N106" s="49" t="s">
        <v>271</v>
      </c>
    </row>
    <row r="107" spans="1:14" x14ac:dyDescent="0.2">
      <c r="A107" s="5"/>
      <c r="B107" s="4"/>
      <c r="C107" s="4"/>
      <c r="D107" s="4"/>
      <c r="E107" s="4"/>
      <c r="F107" s="4"/>
      <c r="G107" s="4"/>
    </row>
    <row r="108" spans="1:14" x14ac:dyDescent="0.2">
      <c r="A108" s="2"/>
    </row>
    <row r="109" spans="1:14" x14ac:dyDescent="0.2">
      <c r="A109" s="2"/>
    </row>
    <row r="110" spans="1:14" x14ac:dyDescent="0.2">
      <c r="A110" s="52" t="s">
        <v>108</v>
      </c>
      <c r="B110" s="36" t="s">
        <v>109</v>
      </c>
      <c r="C110" s="36" t="s">
        <v>113</v>
      </c>
      <c r="D110" s="36" t="s">
        <v>114</v>
      </c>
      <c r="E110" s="36" t="s">
        <v>115</v>
      </c>
    </row>
    <row r="111" spans="1:14" x14ac:dyDescent="0.2">
      <c r="A111" s="53" t="s">
        <v>83</v>
      </c>
      <c r="B111" s="42">
        <v>2</v>
      </c>
      <c r="C111" s="42">
        <f>B111*'Cohort Size'!$B$1</f>
        <v>230</v>
      </c>
      <c r="D111" s="54">
        <f>'Student Data'!AI341+'Student Data'!AK341</f>
        <v>0</v>
      </c>
      <c r="E111" s="55">
        <f t="shared" ref="E111" si="15">D111/C111*100</f>
        <v>0</v>
      </c>
    </row>
    <row r="112" spans="1:14" x14ac:dyDescent="0.2">
      <c r="A112" s="53" t="s">
        <v>84</v>
      </c>
      <c r="B112" s="42"/>
      <c r="C112" s="42"/>
      <c r="D112" s="54"/>
      <c r="E112" s="55"/>
    </row>
    <row r="113" spans="1:5" x14ac:dyDescent="0.2">
      <c r="A113" s="53" t="s">
        <v>85</v>
      </c>
      <c r="B113" s="42"/>
      <c r="C113" s="42"/>
      <c r="D113" s="54"/>
      <c r="E113" s="55"/>
    </row>
    <row r="114" spans="1:5" x14ac:dyDescent="0.2">
      <c r="A114" s="42" t="s">
        <v>86</v>
      </c>
      <c r="B114" s="42">
        <v>2</v>
      </c>
      <c r="C114" s="42">
        <f>B114*'Cohort Size'!$B$1</f>
        <v>230</v>
      </c>
      <c r="D114" s="54">
        <f>'Student Data'!AL341</f>
        <v>0</v>
      </c>
      <c r="E114" s="55">
        <f t="shared" ref="E114:E116" si="16">D114/C114*100</f>
        <v>0</v>
      </c>
    </row>
    <row r="115" spans="1:5" x14ac:dyDescent="0.2">
      <c r="A115" s="42" t="s">
        <v>112</v>
      </c>
      <c r="B115" s="42">
        <v>4</v>
      </c>
      <c r="C115" s="42">
        <f>B115*'Cohort Size'!$B$1</f>
        <v>460</v>
      </c>
      <c r="D115" s="54">
        <f>'Student Data'!AM341</f>
        <v>0</v>
      </c>
      <c r="E115" s="55">
        <f t="shared" si="16"/>
        <v>0</v>
      </c>
    </row>
    <row r="116" spans="1:5" x14ac:dyDescent="0.2">
      <c r="A116" s="42" t="s">
        <v>110</v>
      </c>
      <c r="B116" s="42">
        <v>6</v>
      </c>
      <c r="C116" s="42">
        <f>B116*'Cohort Size'!$B$1</f>
        <v>690</v>
      </c>
      <c r="D116" s="54">
        <f>'Student Data'!AN341</f>
        <v>0</v>
      </c>
      <c r="E116" s="55">
        <f t="shared" si="16"/>
        <v>0</v>
      </c>
    </row>
    <row r="117" spans="1:5" x14ac:dyDescent="0.2">
      <c r="D117" s="25"/>
      <c r="E117" s="26"/>
    </row>
    <row r="118" spans="1:5" x14ac:dyDescent="0.2">
      <c r="B118" s="1">
        <f>SUM(B111:B117)</f>
        <v>14</v>
      </c>
    </row>
    <row r="122" spans="1:5" x14ac:dyDescent="0.2">
      <c r="A122" s="1" t="s">
        <v>276</v>
      </c>
    </row>
    <row r="123" spans="1:5" x14ac:dyDescent="0.2">
      <c r="A123" s="23" t="s">
        <v>108</v>
      </c>
      <c r="B123" s="11" t="s">
        <v>277</v>
      </c>
      <c r="C123" s="11" t="s">
        <v>113</v>
      </c>
      <c r="D123" s="11" t="s">
        <v>114</v>
      </c>
      <c r="E123" s="11" t="s">
        <v>115</v>
      </c>
    </row>
    <row r="124" spans="1:5" x14ac:dyDescent="0.2">
      <c r="A124" s="2" t="s">
        <v>83</v>
      </c>
      <c r="B124" s="1">
        <f>B19+B45+B67+B89</f>
        <v>5</v>
      </c>
      <c r="C124" s="1">
        <f>B124*'Cohort Size'!$B$1</f>
        <v>575</v>
      </c>
      <c r="D124" s="25">
        <f>D45+D67+D89+D111</f>
        <v>0</v>
      </c>
      <c r="E124" s="26">
        <f t="shared" ref="E124:E130" si="17">D124/C124*100</f>
        <v>0</v>
      </c>
    </row>
    <row r="125" spans="1:5" x14ac:dyDescent="0.2">
      <c r="A125" s="2" t="s">
        <v>84</v>
      </c>
      <c r="B125" s="1">
        <f>B20+B46+B68+B90</f>
        <v>3</v>
      </c>
      <c r="C125" s="1">
        <f>B125*'Cohort Size'!$B$1</f>
        <v>345</v>
      </c>
      <c r="D125" s="25">
        <f>D20+D46+D68+D90+D112</f>
        <v>0</v>
      </c>
      <c r="E125" s="26">
        <f t="shared" si="17"/>
        <v>0</v>
      </c>
    </row>
    <row r="126" spans="1:5" x14ac:dyDescent="0.2">
      <c r="A126" s="2" t="s">
        <v>85</v>
      </c>
      <c r="B126" s="1">
        <f>B21+B47+B69+B91</f>
        <v>4</v>
      </c>
      <c r="C126" s="1">
        <f>B126*'Cohort Size'!$B$1</f>
        <v>460</v>
      </c>
      <c r="D126" s="25">
        <f>D21+D47+D69+D91+D113</f>
        <v>0</v>
      </c>
      <c r="E126" s="26">
        <f t="shared" si="17"/>
        <v>0</v>
      </c>
    </row>
    <row r="127" spans="1:5" x14ac:dyDescent="0.2">
      <c r="A127" s="1" t="s">
        <v>86</v>
      </c>
      <c r="B127" s="1">
        <f>B22+B48+B70+B92</f>
        <v>17</v>
      </c>
      <c r="C127" s="1">
        <f>B127*'Cohort Size'!$B$1</f>
        <v>1955</v>
      </c>
      <c r="D127" s="25">
        <f>D22+D48+D70+D92+D114</f>
        <v>0</v>
      </c>
      <c r="E127" s="26">
        <f t="shared" si="17"/>
        <v>0</v>
      </c>
    </row>
    <row r="128" spans="1:5" x14ac:dyDescent="0.2">
      <c r="A128" s="1" t="s">
        <v>112</v>
      </c>
      <c r="B128" s="1">
        <f>B24+B71+B93</f>
        <v>14</v>
      </c>
      <c r="C128" s="1">
        <f>B128*'Cohort Size'!$B$1</f>
        <v>1610</v>
      </c>
      <c r="D128" s="25">
        <f>D24+D71+D93+D115</f>
        <v>0</v>
      </c>
      <c r="E128" s="26">
        <f t="shared" si="17"/>
        <v>0</v>
      </c>
    </row>
    <row r="129" spans="1:5" x14ac:dyDescent="0.2">
      <c r="A129" s="1" t="s">
        <v>110</v>
      </c>
      <c r="B129" s="1">
        <f>B23+B72+B94+B116</f>
        <v>22</v>
      </c>
      <c r="C129" s="1">
        <f>B129*'Cohort Size'!$B$1</f>
        <v>2530</v>
      </c>
      <c r="D129" s="25">
        <f>D23+D49+D72+D94+D116</f>
        <v>0</v>
      </c>
      <c r="E129" s="26">
        <f t="shared" si="17"/>
        <v>0</v>
      </c>
    </row>
    <row r="130" spans="1:5" x14ac:dyDescent="0.2">
      <c r="A130" s="1" t="s">
        <v>111</v>
      </c>
      <c r="B130" s="1">
        <f>B25+B50</f>
        <v>18</v>
      </c>
      <c r="C130" s="1">
        <f>B130*'Cohort Size'!$B$1</f>
        <v>2070</v>
      </c>
      <c r="D130" s="25">
        <f>D25+D50</f>
        <v>0</v>
      </c>
      <c r="E130" s="26">
        <f t="shared" si="17"/>
        <v>0</v>
      </c>
    </row>
  </sheetData>
  <phoneticPr fontId="8" type="noConversion"/>
  <pageMargins left="0.7" right="0.7" top="0.75" bottom="0.75" header="0.3" footer="0.3"/>
  <ignoredErrors>
    <ignoredError sqref="A3 A4:A13 A57:A62 A79:A84 A101:A106" numberStoredAsText="1"/>
    <ignoredError sqref="C1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8010-833C-3A4F-A045-A45EB4657A5F}">
  <dimension ref="A1:AN341"/>
  <sheetViews>
    <sheetView tabSelected="1" topLeftCell="D1" zoomScale="95" zoomScaleNormal="95" workbookViewId="0">
      <selection activeCell="B3" sqref="B3:AH118"/>
    </sheetView>
  </sheetViews>
  <sheetFormatPr baseColWidth="10" defaultRowHeight="16" x14ac:dyDescent="0.2"/>
  <cols>
    <col min="1" max="1" width="28.5" customWidth="1"/>
    <col min="2" max="13" width="10.83203125" style="4"/>
  </cols>
  <sheetData>
    <row r="1" spans="1:40" x14ac:dyDescent="0.2">
      <c r="A1" s="8"/>
      <c r="B1" s="9">
        <v>2</v>
      </c>
      <c r="C1" s="9">
        <v>1</v>
      </c>
      <c r="D1" s="9">
        <v>1</v>
      </c>
      <c r="E1" s="9">
        <v>2</v>
      </c>
      <c r="F1" s="9">
        <v>4</v>
      </c>
      <c r="G1" s="9">
        <v>1</v>
      </c>
      <c r="H1" s="9">
        <v>1</v>
      </c>
      <c r="I1" s="9">
        <v>1</v>
      </c>
      <c r="J1" s="9">
        <v>6</v>
      </c>
      <c r="K1" s="9">
        <v>2</v>
      </c>
      <c r="L1" s="9">
        <v>9</v>
      </c>
      <c r="M1" s="9">
        <v>3</v>
      </c>
      <c r="N1" s="9">
        <v>2</v>
      </c>
      <c r="O1" s="9">
        <v>1</v>
      </c>
      <c r="P1" s="9">
        <v>3</v>
      </c>
      <c r="Q1" s="9">
        <v>1</v>
      </c>
      <c r="R1" s="9">
        <v>1</v>
      </c>
      <c r="S1" s="9">
        <v>6</v>
      </c>
      <c r="T1" s="9">
        <v>1</v>
      </c>
      <c r="U1" s="9">
        <v>1</v>
      </c>
      <c r="V1" s="9">
        <v>9</v>
      </c>
      <c r="W1" s="11">
        <v>1</v>
      </c>
      <c r="X1" s="11">
        <v>1</v>
      </c>
      <c r="Y1" s="11">
        <v>1</v>
      </c>
      <c r="Z1" s="11">
        <v>2</v>
      </c>
      <c r="AA1" s="11">
        <v>4</v>
      </c>
      <c r="AB1" s="11">
        <v>6</v>
      </c>
      <c r="AC1" s="11">
        <v>1</v>
      </c>
      <c r="AD1" s="11">
        <v>1</v>
      </c>
      <c r="AE1" s="11">
        <v>1</v>
      </c>
      <c r="AF1" s="11">
        <v>2</v>
      </c>
      <c r="AG1" s="11">
        <v>4</v>
      </c>
      <c r="AH1" s="11">
        <v>6</v>
      </c>
      <c r="AI1" s="11">
        <v>1</v>
      </c>
      <c r="AJ1" s="11">
        <v>1</v>
      </c>
      <c r="AK1" s="11">
        <v>1</v>
      </c>
      <c r="AL1" s="11">
        <v>2</v>
      </c>
      <c r="AM1" s="11">
        <v>4</v>
      </c>
      <c r="AN1" s="11">
        <v>6</v>
      </c>
    </row>
    <row r="2" spans="1:40" x14ac:dyDescent="0.2">
      <c r="A2" s="8" t="s">
        <v>51</v>
      </c>
      <c r="B2" s="10" t="s">
        <v>1</v>
      </c>
      <c r="C2" s="10" t="s">
        <v>2</v>
      </c>
      <c r="D2" s="10" t="s">
        <v>3</v>
      </c>
      <c r="E2" s="10" t="s">
        <v>4</v>
      </c>
      <c r="F2" s="10" t="s">
        <v>5</v>
      </c>
      <c r="G2" s="10" t="s">
        <v>6</v>
      </c>
      <c r="H2" s="10" t="s">
        <v>7</v>
      </c>
      <c r="I2" s="10" t="s">
        <v>8</v>
      </c>
      <c r="J2" s="10" t="s">
        <v>9</v>
      </c>
      <c r="K2" s="10" t="s">
        <v>10</v>
      </c>
      <c r="L2" s="10" t="s">
        <v>11</v>
      </c>
      <c r="M2" s="10" t="s">
        <v>50</v>
      </c>
      <c r="N2" s="10" t="s">
        <v>117</v>
      </c>
      <c r="O2" s="10" t="s">
        <v>118</v>
      </c>
      <c r="P2" s="10" t="s">
        <v>119</v>
      </c>
      <c r="Q2" s="10" t="s">
        <v>120</v>
      </c>
      <c r="R2" s="10" t="s">
        <v>121</v>
      </c>
      <c r="S2" s="10" t="s">
        <v>122</v>
      </c>
      <c r="T2" s="10" t="s">
        <v>123</v>
      </c>
      <c r="U2" s="10" t="s">
        <v>124</v>
      </c>
      <c r="V2" s="10" t="s">
        <v>125</v>
      </c>
      <c r="W2" s="10" t="s">
        <v>176</v>
      </c>
      <c r="X2" s="10" t="s">
        <v>177</v>
      </c>
      <c r="Y2" s="10" t="s">
        <v>178</v>
      </c>
      <c r="Z2" s="10" t="s">
        <v>179</v>
      </c>
      <c r="AA2" s="10" t="s">
        <v>180</v>
      </c>
      <c r="AB2" s="10" t="s">
        <v>181</v>
      </c>
      <c r="AC2" s="10" t="s">
        <v>182</v>
      </c>
      <c r="AD2" s="10" t="s">
        <v>183</v>
      </c>
      <c r="AE2" s="10" t="s">
        <v>184</v>
      </c>
      <c r="AF2" s="10" t="s">
        <v>185</v>
      </c>
      <c r="AG2" s="10" t="s">
        <v>186</v>
      </c>
      <c r="AH2" s="10" t="s">
        <v>187</v>
      </c>
      <c r="AI2" s="10" t="s">
        <v>188</v>
      </c>
      <c r="AJ2" s="10" t="s">
        <v>189</v>
      </c>
      <c r="AK2" s="10" t="s">
        <v>190</v>
      </c>
      <c r="AL2" s="10" t="s">
        <v>191</v>
      </c>
      <c r="AM2" s="10" t="s">
        <v>192</v>
      </c>
      <c r="AN2" s="10" t="s">
        <v>193</v>
      </c>
    </row>
    <row r="3" spans="1:40" x14ac:dyDescent="0.2">
      <c r="A3" s="8"/>
      <c r="B3"/>
      <c r="C3"/>
      <c r="D3"/>
      <c r="E3"/>
      <c r="F3"/>
      <c r="G3"/>
      <c r="H3"/>
      <c r="I3"/>
      <c r="J3"/>
      <c r="K3"/>
      <c r="L3"/>
      <c r="M3"/>
    </row>
    <row r="4" spans="1:40" x14ac:dyDescent="0.2">
      <c r="A4" s="8"/>
      <c r="B4"/>
      <c r="C4"/>
      <c r="D4"/>
      <c r="E4"/>
      <c r="F4"/>
      <c r="G4"/>
      <c r="H4"/>
      <c r="I4"/>
      <c r="J4"/>
      <c r="K4"/>
      <c r="L4"/>
      <c r="M4"/>
    </row>
    <row r="5" spans="1:40" x14ac:dyDescent="0.2">
      <c r="A5" s="8"/>
      <c r="B5"/>
      <c r="C5"/>
      <c r="D5"/>
      <c r="E5"/>
      <c r="F5"/>
      <c r="G5"/>
      <c r="H5"/>
      <c r="I5"/>
      <c r="J5"/>
      <c r="K5"/>
      <c r="L5"/>
      <c r="M5"/>
    </row>
    <row r="6" spans="1:40" x14ac:dyDescent="0.2">
      <c r="A6" s="8"/>
      <c r="B6"/>
      <c r="C6"/>
      <c r="D6"/>
      <c r="E6"/>
      <c r="F6"/>
      <c r="G6"/>
      <c r="H6"/>
      <c r="I6"/>
      <c r="J6"/>
      <c r="K6"/>
      <c r="L6"/>
      <c r="M6"/>
    </row>
    <row r="7" spans="1:40" x14ac:dyDescent="0.2">
      <c r="A7" s="8"/>
      <c r="B7"/>
      <c r="C7"/>
      <c r="D7"/>
      <c r="E7"/>
      <c r="F7"/>
      <c r="G7"/>
      <c r="H7"/>
      <c r="I7"/>
      <c r="J7"/>
      <c r="K7"/>
      <c r="L7"/>
      <c r="M7"/>
    </row>
    <row r="8" spans="1:40" x14ac:dyDescent="0.2">
      <c r="A8" s="8"/>
      <c r="B8"/>
      <c r="C8"/>
      <c r="D8"/>
      <c r="E8"/>
      <c r="F8"/>
      <c r="G8"/>
      <c r="H8"/>
      <c r="I8"/>
      <c r="J8"/>
      <c r="K8"/>
      <c r="L8"/>
      <c r="M8"/>
    </row>
    <row r="9" spans="1:40" x14ac:dyDescent="0.2">
      <c r="A9" s="8"/>
      <c r="B9"/>
      <c r="C9"/>
      <c r="D9"/>
      <c r="E9"/>
      <c r="F9"/>
      <c r="G9"/>
      <c r="H9"/>
      <c r="I9"/>
      <c r="J9"/>
      <c r="K9"/>
      <c r="L9"/>
      <c r="M9"/>
    </row>
    <row r="10" spans="1:40" x14ac:dyDescent="0.2">
      <c r="A10" s="8"/>
      <c r="B10"/>
      <c r="C10"/>
      <c r="D10"/>
      <c r="E10"/>
      <c r="F10"/>
      <c r="G10"/>
      <c r="H10"/>
      <c r="I10"/>
      <c r="J10"/>
      <c r="K10"/>
      <c r="L10"/>
      <c r="M10"/>
    </row>
    <row r="11" spans="1:40" x14ac:dyDescent="0.2">
      <c r="A11" s="8"/>
      <c r="B11"/>
      <c r="C11"/>
      <c r="D11"/>
      <c r="E11"/>
      <c r="F11"/>
      <c r="G11"/>
      <c r="H11"/>
      <c r="I11"/>
      <c r="J11"/>
      <c r="K11"/>
      <c r="L11"/>
      <c r="M11"/>
    </row>
    <row r="12" spans="1:40" x14ac:dyDescent="0.2">
      <c r="A12" s="8"/>
      <c r="B12"/>
      <c r="C12"/>
      <c r="D12"/>
      <c r="E12"/>
      <c r="F12"/>
      <c r="G12"/>
      <c r="H12"/>
      <c r="I12"/>
      <c r="J12"/>
      <c r="K12"/>
      <c r="L12"/>
      <c r="M12"/>
    </row>
    <row r="13" spans="1:40" x14ac:dyDescent="0.2">
      <c r="A13" s="8"/>
      <c r="B13"/>
      <c r="C13"/>
      <c r="D13"/>
      <c r="E13"/>
      <c r="F13"/>
      <c r="G13"/>
      <c r="H13"/>
      <c r="I13"/>
      <c r="J13"/>
      <c r="K13"/>
      <c r="L13"/>
      <c r="M13"/>
    </row>
    <row r="14" spans="1:40" x14ac:dyDescent="0.2">
      <c r="A14" s="8"/>
      <c r="B14"/>
      <c r="C14"/>
      <c r="D14"/>
      <c r="E14"/>
      <c r="F14"/>
      <c r="G14"/>
      <c r="H14"/>
      <c r="I14"/>
      <c r="J14"/>
      <c r="K14"/>
      <c r="L14"/>
      <c r="M14"/>
    </row>
    <row r="15" spans="1:40" x14ac:dyDescent="0.2">
      <c r="A15" s="8"/>
      <c r="B15"/>
      <c r="C15"/>
      <c r="D15"/>
      <c r="E15"/>
      <c r="F15"/>
      <c r="G15"/>
      <c r="H15"/>
      <c r="I15"/>
      <c r="J15"/>
      <c r="K15"/>
      <c r="L15"/>
      <c r="M15"/>
    </row>
    <row r="16" spans="1:40" x14ac:dyDescent="0.2">
      <c r="A16" s="8"/>
      <c r="B16"/>
      <c r="C16"/>
      <c r="D16"/>
      <c r="E16"/>
      <c r="F16"/>
      <c r="G16"/>
      <c r="H16"/>
      <c r="I16"/>
      <c r="J16"/>
      <c r="K16"/>
      <c r="L16"/>
      <c r="M16"/>
    </row>
    <row r="17" spans="1:13" x14ac:dyDescent="0.2">
      <c r="A17" s="8"/>
      <c r="B17"/>
      <c r="C17"/>
      <c r="D17"/>
      <c r="E17"/>
      <c r="F17"/>
      <c r="G17"/>
      <c r="H17"/>
      <c r="I17"/>
      <c r="J17"/>
      <c r="K17"/>
      <c r="L17"/>
      <c r="M17"/>
    </row>
    <row r="18" spans="1:13" x14ac:dyDescent="0.2">
      <c r="A18" s="8"/>
      <c r="B18"/>
      <c r="C18"/>
      <c r="D18"/>
      <c r="E18"/>
      <c r="F18"/>
      <c r="G18"/>
      <c r="H18"/>
      <c r="I18"/>
      <c r="J18"/>
      <c r="K18"/>
      <c r="L18"/>
      <c r="M18"/>
    </row>
    <row r="19" spans="1:13" x14ac:dyDescent="0.2">
      <c r="A19" s="8"/>
      <c r="B19"/>
      <c r="C19"/>
      <c r="D19"/>
      <c r="E19"/>
      <c r="F19"/>
      <c r="G19"/>
      <c r="H19"/>
      <c r="I19"/>
      <c r="J19"/>
      <c r="K19"/>
      <c r="L19"/>
      <c r="M19"/>
    </row>
    <row r="20" spans="1:13" x14ac:dyDescent="0.2">
      <c r="A20" s="8"/>
      <c r="B20"/>
      <c r="C20"/>
      <c r="D20"/>
      <c r="E20"/>
      <c r="F20"/>
      <c r="G20"/>
      <c r="H20"/>
      <c r="I20"/>
      <c r="J20"/>
      <c r="K20"/>
      <c r="L20"/>
      <c r="M20"/>
    </row>
    <row r="21" spans="1:13" x14ac:dyDescent="0.2">
      <c r="A21" s="8"/>
      <c r="B21"/>
      <c r="C21"/>
      <c r="D21"/>
      <c r="E21"/>
      <c r="F21"/>
      <c r="G21"/>
      <c r="H21"/>
      <c r="I21"/>
      <c r="J21"/>
      <c r="K21"/>
      <c r="L21"/>
      <c r="M21"/>
    </row>
    <row r="22" spans="1:13" x14ac:dyDescent="0.2">
      <c r="A22" s="8"/>
      <c r="B22"/>
      <c r="C22"/>
      <c r="D22"/>
      <c r="E22"/>
      <c r="F22"/>
      <c r="G22"/>
      <c r="H22"/>
      <c r="I22"/>
      <c r="J22"/>
      <c r="K22"/>
      <c r="L22"/>
      <c r="M22"/>
    </row>
    <row r="23" spans="1:13" x14ac:dyDescent="0.2">
      <c r="A23" s="8"/>
      <c r="B23"/>
      <c r="C23"/>
      <c r="D23"/>
      <c r="E23"/>
      <c r="F23"/>
      <c r="G23"/>
      <c r="H23"/>
      <c r="I23"/>
      <c r="J23"/>
      <c r="K23"/>
      <c r="L23"/>
      <c r="M23"/>
    </row>
    <row r="24" spans="1:13" x14ac:dyDescent="0.2">
      <c r="A24" s="8"/>
      <c r="B24"/>
      <c r="C24"/>
      <c r="D24"/>
      <c r="E24"/>
      <c r="F24"/>
      <c r="G24"/>
      <c r="H24"/>
      <c r="I24"/>
      <c r="J24"/>
      <c r="K24"/>
      <c r="L24"/>
      <c r="M24"/>
    </row>
    <row r="25" spans="1:13" x14ac:dyDescent="0.2">
      <c r="A25" s="8"/>
      <c r="B25"/>
      <c r="C25"/>
      <c r="D25"/>
      <c r="E25"/>
      <c r="F25"/>
      <c r="G25"/>
      <c r="H25"/>
      <c r="I25"/>
      <c r="J25"/>
      <c r="K25"/>
      <c r="L25"/>
      <c r="M25"/>
    </row>
    <row r="26" spans="1:13" x14ac:dyDescent="0.2">
      <c r="A26" s="8"/>
      <c r="B26"/>
      <c r="C26"/>
      <c r="D26"/>
      <c r="E26"/>
      <c r="F26"/>
      <c r="G26"/>
      <c r="H26"/>
      <c r="I26"/>
      <c r="J26"/>
      <c r="K26"/>
      <c r="L26"/>
      <c r="M26"/>
    </row>
    <row r="27" spans="1:13" x14ac:dyDescent="0.2">
      <c r="A27" s="8"/>
      <c r="B27"/>
      <c r="C27"/>
      <c r="D27"/>
      <c r="E27"/>
      <c r="F27"/>
      <c r="G27"/>
      <c r="H27"/>
      <c r="I27"/>
      <c r="J27"/>
      <c r="K27"/>
      <c r="L27"/>
      <c r="M27"/>
    </row>
    <row r="28" spans="1:13" x14ac:dyDescent="0.2">
      <c r="A28" s="8"/>
      <c r="B28"/>
      <c r="C28"/>
      <c r="D28"/>
      <c r="E28"/>
      <c r="F28"/>
      <c r="G28"/>
      <c r="H28"/>
      <c r="I28"/>
      <c r="J28"/>
      <c r="K28"/>
      <c r="L28"/>
      <c r="M28"/>
    </row>
    <row r="29" spans="1:13" x14ac:dyDescent="0.2">
      <c r="A29" s="8"/>
      <c r="B29"/>
      <c r="C29"/>
      <c r="D29"/>
      <c r="E29"/>
      <c r="F29"/>
      <c r="G29"/>
      <c r="H29"/>
      <c r="I29"/>
      <c r="J29"/>
      <c r="K29"/>
      <c r="L29"/>
      <c r="M29"/>
    </row>
    <row r="30" spans="1:13" x14ac:dyDescent="0.2">
      <c r="A30" s="8"/>
      <c r="B30"/>
      <c r="C30"/>
      <c r="D30"/>
      <c r="E30"/>
      <c r="F30"/>
      <c r="G30"/>
      <c r="H30"/>
      <c r="I30"/>
      <c r="J30"/>
      <c r="K30"/>
      <c r="L30"/>
      <c r="M30"/>
    </row>
    <row r="31" spans="1:13" x14ac:dyDescent="0.2">
      <c r="A31" s="8"/>
      <c r="B31"/>
      <c r="C31"/>
      <c r="D31"/>
      <c r="E31"/>
      <c r="F31"/>
      <c r="G31"/>
      <c r="H31"/>
      <c r="I31"/>
      <c r="J31"/>
      <c r="K31"/>
      <c r="L31"/>
      <c r="M31"/>
    </row>
    <row r="32" spans="1:13" x14ac:dyDescent="0.2">
      <c r="A32" s="8"/>
      <c r="B32"/>
      <c r="C32"/>
      <c r="D32"/>
      <c r="E32"/>
      <c r="F32"/>
      <c r="G32"/>
      <c r="H32"/>
      <c r="I32"/>
      <c r="J32"/>
      <c r="K32"/>
      <c r="L32"/>
      <c r="M32"/>
    </row>
    <row r="33" spans="1:13" x14ac:dyDescent="0.2">
      <c r="A33" s="8"/>
      <c r="B33"/>
      <c r="C33"/>
      <c r="D33"/>
      <c r="E33"/>
      <c r="F33"/>
      <c r="G33"/>
      <c r="H33"/>
      <c r="I33"/>
      <c r="J33"/>
      <c r="K33"/>
      <c r="L33"/>
      <c r="M33"/>
    </row>
    <row r="34" spans="1:13" x14ac:dyDescent="0.2">
      <c r="A34" s="8"/>
      <c r="B34"/>
      <c r="C34"/>
      <c r="D34"/>
      <c r="E34"/>
      <c r="F34"/>
      <c r="G34"/>
      <c r="H34"/>
      <c r="I34"/>
      <c r="J34"/>
      <c r="K34"/>
      <c r="L34"/>
      <c r="M34"/>
    </row>
    <row r="35" spans="1:13" x14ac:dyDescent="0.2">
      <c r="A35" s="8"/>
      <c r="B35"/>
      <c r="C35"/>
      <c r="D35"/>
      <c r="E35"/>
      <c r="F35"/>
      <c r="G35"/>
      <c r="H35"/>
      <c r="I35"/>
      <c r="J35"/>
      <c r="K35"/>
      <c r="L35"/>
      <c r="M35"/>
    </row>
    <row r="36" spans="1:13" x14ac:dyDescent="0.2">
      <c r="A36" s="8"/>
      <c r="B36"/>
      <c r="C36"/>
      <c r="D36"/>
      <c r="E36"/>
      <c r="F36"/>
      <c r="G36"/>
      <c r="H36"/>
      <c r="I36"/>
      <c r="J36"/>
      <c r="K36"/>
      <c r="L36"/>
      <c r="M36"/>
    </row>
    <row r="37" spans="1:13" x14ac:dyDescent="0.2">
      <c r="A37" s="8"/>
      <c r="B37"/>
      <c r="C37"/>
      <c r="D37"/>
      <c r="E37"/>
      <c r="F37"/>
      <c r="G37"/>
      <c r="H37"/>
      <c r="I37"/>
      <c r="J37"/>
      <c r="K37"/>
      <c r="L37"/>
      <c r="M37"/>
    </row>
    <row r="38" spans="1:13" x14ac:dyDescent="0.2">
      <c r="A38" s="8"/>
      <c r="B38"/>
      <c r="C38"/>
      <c r="D38"/>
      <c r="E38"/>
      <c r="F38"/>
      <c r="G38"/>
      <c r="H38"/>
      <c r="I38"/>
      <c r="J38"/>
      <c r="K38"/>
      <c r="L38"/>
      <c r="M38"/>
    </row>
    <row r="39" spans="1:13" x14ac:dyDescent="0.2">
      <c r="A39" s="8"/>
      <c r="B39"/>
      <c r="C39"/>
      <c r="D39"/>
      <c r="E39"/>
      <c r="F39"/>
      <c r="G39"/>
      <c r="H39"/>
      <c r="I39"/>
      <c r="J39"/>
      <c r="K39"/>
      <c r="L39"/>
      <c r="M39"/>
    </row>
    <row r="40" spans="1:13" x14ac:dyDescent="0.2">
      <c r="A40" s="8"/>
      <c r="B40"/>
      <c r="C40"/>
      <c r="D40"/>
      <c r="E40"/>
      <c r="F40"/>
      <c r="G40"/>
      <c r="H40"/>
      <c r="I40"/>
      <c r="J40"/>
      <c r="K40"/>
      <c r="L40"/>
      <c r="M40"/>
    </row>
    <row r="41" spans="1:13" x14ac:dyDescent="0.2">
      <c r="A41" s="8"/>
      <c r="B41"/>
      <c r="C41"/>
      <c r="D41"/>
      <c r="E41"/>
      <c r="F41"/>
      <c r="G41"/>
      <c r="H41"/>
      <c r="I41"/>
      <c r="J41"/>
      <c r="K41"/>
      <c r="L41"/>
      <c r="M41"/>
    </row>
    <row r="42" spans="1:13" x14ac:dyDescent="0.2">
      <c r="A42" s="8"/>
      <c r="B42"/>
      <c r="C42"/>
      <c r="D42"/>
      <c r="E42"/>
      <c r="F42"/>
      <c r="G42"/>
      <c r="H42"/>
      <c r="I42"/>
      <c r="J42"/>
      <c r="K42"/>
      <c r="L42"/>
      <c r="M42"/>
    </row>
    <row r="43" spans="1:13" x14ac:dyDescent="0.2">
      <c r="A43" s="8"/>
      <c r="B43"/>
      <c r="C43"/>
      <c r="D43"/>
      <c r="E43"/>
      <c r="F43"/>
      <c r="G43"/>
      <c r="H43"/>
      <c r="I43"/>
      <c r="J43"/>
      <c r="K43"/>
      <c r="L43"/>
      <c r="M43"/>
    </row>
    <row r="44" spans="1:13" x14ac:dyDescent="0.2">
      <c r="A44" s="8"/>
      <c r="B44"/>
      <c r="C44"/>
      <c r="D44"/>
      <c r="E44"/>
      <c r="F44"/>
      <c r="G44"/>
      <c r="H44"/>
      <c r="I44"/>
      <c r="J44"/>
      <c r="K44"/>
      <c r="L44"/>
      <c r="M44"/>
    </row>
    <row r="45" spans="1:13" x14ac:dyDescent="0.2">
      <c r="A45" s="8"/>
      <c r="B45"/>
      <c r="C45"/>
      <c r="D45"/>
      <c r="E45"/>
      <c r="F45"/>
      <c r="G45"/>
      <c r="H45"/>
      <c r="I45"/>
      <c r="J45"/>
      <c r="K45"/>
      <c r="L45"/>
      <c r="M45"/>
    </row>
    <row r="46" spans="1:13" x14ac:dyDescent="0.2">
      <c r="A46" s="8"/>
      <c r="B46"/>
      <c r="C46"/>
      <c r="D46"/>
      <c r="E46"/>
      <c r="F46"/>
      <c r="G46"/>
      <c r="H46"/>
      <c r="I46"/>
      <c r="J46"/>
      <c r="K46"/>
      <c r="L46"/>
      <c r="M46"/>
    </row>
    <row r="47" spans="1:13" x14ac:dyDescent="0.2">
      <c r="A47" s="8"/>
      <c r="B47"/>
      <c r="C47"/>
      <c r="D47"/>
      <c r="E47"/>
      <c r="F47"/>
      <c r="G47"/>
      <c r="H47"/>
      <c r="I47"/>
      <c r="J47"/>
      <c r="K47"/>
      <c r="L47"/>
      <c r="M47"/>
    </row>
    <row r="48" spans="1:13" x14ac:dyDescent="0.2">
      <c r="A48" s="8"/>
      <c r="B48"/>
      <c r="C48"/>
      <c r="D48"/>
      <c r="E48"/>
      <c r="F48"/>
      <c r="G48"/>
      <c r="H48"/>
      <c r="I48"/>
      <c r="J48"/>
      <c r="K48"/>
      <c r="L48"/>
      <c r="M48"/>
    </row>
    <row r="49" spans="1:13" x14ac:dyDescent="0.2">
      <c r="A49" s="8"/>
      <c r="B49"/>
      <c r="C49"/>
      <c r="D49"/>
      <c r="E49"/>
      <c r="F49"/>
      <c r="G49"/>
      <c r="H49"/>
      <c r="I49"/>
      <c r="J49"/>
      <c r="K49"/>
      <c r="L49"/>
      <c r="M49"/>
    </row>
    <row r="50" spans="1:13" x14ac:dyDescent="0.2">
      <c r="A50" s="8"/>
      <c r="B50"/>
      <c r="C50"/>
      <c r="D50"/>
      <c r="E50"/>
      <c r="F50"/>
      <c r="G50"/>
      <c r="H50"/>
      <c r="I50"/>
      <c r="J50"/>
      <c r="K50"/>
      <c r="L50"/>
      <c r="M50"/>
    </row>
    <row r="51" spans="1:13" x14ac:dyDescent="0.2">
      <c r="A51" s="8"/>
      <c r="B51"/>
      <c r="C51"/>
      <c r="D51"/>
      <c r="E51"/>
      <c r="F51"/>
      <c r="G51"/>
      <c r="H51"/>
      <c r="I51"/>
      <c r="J51"/>
      <c r="K51"/>
      <c r="L51"/>
      <c r="M51"/>
    </row>
    <row r="52" spans="1:13" x14ac:dyDescent="0.2">
      <c r="A52" s="8"/>
      <c r="B52"/>
      <c r="C52"/>
      <c r="D52"/>
      <c r="E52"/>
      <c r="F52"/>
      <c r="G52"/>
      <c r="H52"/>
      <c r="I52"/>
      <c r="J52"/>
      <c r="K52"/>
      <c r="L52"/>
      <c r="M52"/>
    </row>
    <row r="53" spans="1:13" x14ac:dyDescent="0.2">
      <c r="A53" s="8"/>
      <c r="B53"/>
      <c r="C53"/>
      <c r="D53"/>
      <c r="E53"/>
      <c r="F53"/>
      <c r="G53"/>
      <c r="H53"/>
      <c r="I53"/>
      <c r="J53"/>
      <c r="K53"/>
      <c r="L53"/>
      <c r="M53"/>
    </row>
    <row r="54" spans="1:13" x14ac:dyDescent="0.2">
      <c r="A54" s="8"/>
      <c r="B54"/>
      <c r="C54"/>
      <c r="D54"/>
      <c r="E54"/>
      <c r="F54"/>
      <c r="G54"/>
      <c r="H54"/>
      <c r="I54"/>
      <c r="J54"/>
      <c r="K54"/>
      <c r="L54"/>
      <c r="M54"/>
    </row>
    <row r="55" spans="1:13" x14ac:dyDescent="0.2">
      <c r="A55" s="8"/>
      <c r="B55"/>
      <c r="C55"/>
      <c r="D55"/>
      <c r="E55"/>
      <c r="F55"/>
      <c r="G55"/>
      <c r="H55"/>
      <c r="I55"/>
      <c r="J55"/>
      <c r="K55"/>
      <c r="L55"/>
      <c r="M55"/>
    </row>
    <row r="56" spans="1:13" x14ac:dyDescent="0.2">
      <c r="A56" s="8"/>
      <c r="B56"/>
      <c r="C56"/>
      <c r="D56"/>
      <c r="E56"/>
      <c r="F56"/>
      <c r="G56"/>
      <c r="H56"/>
      <c r="I56"/>
      <c r="J56"/>
      <c r="K56"/>
      <c r="L56"/>
      <c r="M56"/>
    </row>
    <row r="57" spans="1:13" x14ac:dyDescent="0.2">
      <c r="A57" s="8"/>
      <c r="B57"/>
      <c r="C57"/>
      <c r="D57"/>
      <c r="E57"/>
      <c r="F57"/>
      <c r="G57"/>
      <c r="H57"/>
      <c r="I57"/>
      <c r="J57"/>
      <c r="K57"/>
      <c r="L57"/>
      <c r="M57"/>
    </row>
    <row r="58" spans="1:13" x14ac:dyDescent="0.2">
      <c r="A58" s="8"/>
      <c r="B58"/>
      <c r="C58"/>
      <c r="D58"/>
      <c r="E58"/>
      <c r="F58"/>
      <c r="G58"/>
      <c r="H58"/>
      <c r="I58"/>
      <c r="J58"/>
      <c r="K58"/>
      <c r="L58"/>
      <c r="M58"/>
    </row>
    <row r="59" spans="1:13" x14ac:dyDescent="0.2">
      <c r="A59" s="8"/>
      <c r="B59"/>
      <c r="C59"/>
      <c r="D59"/>
      <c r="E59"/>
      <c r="F59"/>
      <c r="G59"/>
      <c r="H59"/>
      <c r="I59"/>
      <c r="J59"/>
      <c r="K59"/>
      <c r="L59"/>
      <c r="M59"/>
    </row>
    <row r="60" spans="1:13" x14ac:dyDescent="0.2">
      <c r="A60" s="8"/>
      <c r="B60"/>
      <c r="C60"/>
      <c r="D60"/>
      <c r="E60"/>
      <c r="F60"/>
      <c r="G60"/>
      <c r="H60"/>
      <c r="I60"/>
      <c r="J60"/>
      <c r="K60"/>
      <c r="L60"/>
      <c r="M60"/>
    </row>
    <row r="61" spans="1:13" x14ac:dyDescent="0.2">
      <c r="A61" s="8"/>
      <c r="B61"/>
      <c r="C61"/>
      <c r="D61"/>
      <c r="E61"/>
      <c r="F61"/>
      <c r="G61"/>
      <c r="H61"/>
      <c r="I61"/>
      <c r="J61"/>
      <c r="K61"/>
      <c r="L61"/>
      <c r="M61"/>
    </row>
    <row r="62" spans="1:13" x14ac:dyDescent="0.2">
      <c r="A62" s="8"/>
      <c r="B62"/>
      <c r="C62"/>
      <c r="D62"/>
      <c r="E62"/>
      <c r="F62"/>
      <c r="G62"/>
      <c r="H62"/>
      <c r="I62"/>
      <c r="J62"/>
      <c r="K62"/>
      <c r="L62"/>
      <c r="M62"/>
    </row>
    <row r="63" spans="1:13" x14ac:dyDescent="0.2">
      <c r="A63" s="8"/>
      <c r="B63"/>
      <c r="C63"/>
      <c r="D63"/>
      <c r="E63"/>
      <c r="F63"/>
      <c r="G63"/>
      <c r="H63"/>
      <c r="I63"/>
      <c r="J63"/>
      <c r="K63"/>
      <c r="L63"/>
      <c r="M63"/>
    </row>
    <row r="64" spans="1:13" x14ac:dyDescent="0.2">
      <c r="A64" s="8"/>
      <c r="B64"/>
      <c r="C64"/>
      <c r="D64"/>
      <c r="E64"/>
      <c r="F64"/>
      <c r="G64"/>
      <c r="H64"/>
      <c r="I64"/>
      <c r="J64"/>
      <c r="K64"/>
      <c r="L64"/>
      <c r="M64"/>
    </row>
    <row r="65" spans="1:13" x14ac:dyDescent="0.2">
      <c r="A65" s="8"/>
      <c r="B65"/>
      <c r="C65"/>
      <c r="D65"/>
      <c r="E65"/>
      <c r="F65"/>
      <c r="G65"/>
      <c r="H65"/>
      <c r="I65"/>
      <c r="J65"/>
      <c r="K65"/>
      <c r="L65"/>
      <c r="M65"/>
    </row>
    <row r="66" spans="1:13" x14ac:dyDescent="0.2">
      <c r="A66" s="8"/>
      <c r="B66"/>
      <c r="C66"/>
      <c r="D66"/>
      <c r="E66"/>
      <c r="F66"/>
      <c r="G66"/>
      <c r="H66"/>
      <c r="I66"/>
      <c r="J66"/>
      <c r="K66"/>
      <c r="L66"/>
      <c r="M66"/>
    </row>
    <row r="67" spans="1:13" x14ac:dyDescent="0.2">
      <c r="A67" s="8"/>
      <c r="B67"/>
      <c r="C67"/>
      <c r="D67"/>
      <c r="E67"/>
      <c r="F67"/>
      <c r="G67"/>
      <c r="H67"/>
      <c r="I67"/>
      <c r="J67"/>
      <c r="K67"/>
      <c r="L67"/>
      <c r="M67"/>
    </row>
    <row r="68" spans="1:13" x14ac:dyDescent="0.2">
      <c r="A68" s="8"/>
      <c r="B68"/>
      <c r="C68"/>
      <c r="D68"/>
      <c r="E68"/>
      <c r="F68"/>
      <c r="G68"/>
      <c r="H68"/>
      <c r="I68"/>
      <c r="J68"/>
      <c r="K68"/>
      <c r="L68"/>
      <c r="M68"/>
    </row>
    <row r="69" spans="1:13" x14ac:dyDescent="0.2">
      <c r="A69" s="8"/>
      <c r="B69"/>
      <c r="C69"/>
      <c r="D69"/>
      <c r="E69"/>
      <c r="F69"/>
      <c r="G69"/>
      <c r="H69"/>
      <c r="I69"/>
      <c r="J69"/>
      <c r="K69"/>
      <c r="L69"/>
      <c r="M69"/>
    </row>
    <row r="70" spans="1:13" x14ac:dyDescent="0.2">
      <c r="A70" s="8"/>
      <c r="B70"/>
      <c r="C70"/>
      <c r="D70"/>
      <c r="E70"/>
      <c r="F70"/>
      <c r="G70"/>
      <c r="H70"/>
      <c r="I70"/>
      <c r="J70"/>
      <c r="K70"/>
      <c r="L70"/>
      <c r="M70"/>
    </row>
    <row r="71" spans="1:13" x14ac:dyDescent="0.2">
      <c r="A71" s="8"/>
      <c r="B71"/>
      <c r="C71"/>
      <c r="D71"/>
      <c r="E71"/>
      <c r="F71"/>
      <c r="G71"/>
      <c r="H71"/>
      <c r="I71"/>
      <c r="J71"/>
      <c r="K71"/>
      <c r="L71"/>
      <c r="M71"/>
    </row>
    <row r="72" spans="1:13" x14ac:dyDescent="0.2">
      <c r="A72" s="8"/>
      <c r="B72"/>
      <c r="C72"/>
      <c r="D72"/>
      <c r="E72"/>
      <c r="F72"/>
      <c r="G72"/>
      <c r="H72"/>
      <c r="I72"/>
      <c r="J72"/>
      <c r="K72"/>
      <c r="L72"/>
      <c r="M72"/>
    </row>
    <row r="73" spans="1:13" x14ac:dyDescent="0.2">
      <c r="A73" s="8"/>
      <c r="B73"/>
      <c r="C73"/>
      <c r="D73"/>
      <c r="E73"/>
      <c r="F73"/>
      <c r="G73"/>
      <c r="H73"/>
      <c r="I73"/>
      <c r="J73"/>
      <c r="K73"/>
      <c r="L73"/>
      <c r="M73"/>
    </row>
    <row r="74" spans="1:13" x14ac:dyDescent="0.2">
      <c r="A74" s="8"/>
      <c r="B74"/>
      <c r="C74"/>
      <c r="D74"/>
      <c r="E74"/>
      <c r="F74"/>
      <c r="G74"/>
      <c r="H74"/>
      <c r="I74"/>
      <c r="J74"/>
      <c r="K74"/>
      <c r="L74"/>
      <c r="M74"/>
    </row>
    <row r="75" spans="1:13" x14ac:dyDescent="0.2">
      <c r="A75" s="8"/>
      <c r="B75"/>
      <c r="C75"/>
      <c r="D75"/>
      <c r="E75"/>
      <c r="F75"/>
      <c r="G75"/>
      <c r="H75"/>
      <c r="I75"/>
      <c r="J75"/>
      <c r="K75"/>
      <c r="L75"/>
      <c r="M75"/>
    </row>
    <row r="76" spans="1:13" x14ac:dyDescent="0.2">
      <c r="A76" s="8"/>
      <c r="B76"/>
      <c r="C76"/>
      <c r="D76"/>
      <c r="E76"/>
      <c r="F76"/>
      <c r="G76"/>
      <c r="H76"/>
      <c r="I76"/>
      <c r="J76"/>
      <c r="K76"/>
      <c r="L76"/>
      <c r="M76"/>
    </row>
    <row r="77" spans="1:13" x14ac:dyDescent="0.2">
      <c r="A77" s="8"/>
      <c r="B77"/>
      <c r="C77"/>
      <c r="D77"/>
      <c r="E77"/>
      <c r="F77"/>
      <c r="G77"/>
      <c r="H77"/>
      <c r="I77"/>
      <c r="J77"/>
      <c r="K77"/>
      <c r="L77"/>
      <c r="M77"/>
    </row>
    <row r="78" spans="1:13" x14ac:dyDescent="0.2">
      <c r="A78" s="8"/>
      <c r="B78"/>
      <c r="C78"/>
      <c r="D78"/>
      <c r="E78"/>
      <c r="F78"/>
      <c r="G78"/>
      <c r="H78"/>
      <c r="I78"/>
      <c r="J78"/>
      <c r="K78"/>
      <c r="L78"/>
      <c r="M78"/>
    </row>
    <row r="79" spans="1:13" x14ac:dyDescent="0.2">
      <c r="A79" s="8"/>
      <c r="B79"/>
      <c r="C79"/>
      <c r="D79"/>
      <c r="E79"/>
      <c r="F79"/>
      <c r="G79"/>
      <c r="H79"/>
      <c r="I79"/>
      <c r="J79"/>
      <c r="K79"/>
      <c r="L79"/>
      <c r="M79"/>
    </row>
    <row r="80" spans="1:13" x14ac:dyDescent="0.2">
      <c r="A80" s="8"/>
      <c r="B80"/>
      <c r="C80"/>
      <c r="D80"/>
      <c r="E80"/>
      <c r="F80"/>
      <c r="G80"/>
      <c r="H80"/>
      <c r="I80"/>
      <c r="J80"/>
      <c r="K80"/>
      <c r="L80"/>
      <c r="M80"/>
    </row>
    <row r="81" spans="1:13" x14ac:dyDescent="0.2">
      <c r="A81" s="8"/>
      <c r="B81"/>
      <c r="C81"/>
      <c r="D81"/>
      <c r="E81"/>
      <c r="F81"/>
      <c r="G81"/>
      <c r="H81"/>
      <c r="I81"/>
      <c r="J81"/>
      <c r="K81"/>
      <c r="L81"/>
      <c r="M81"/>
    </row>
    <row r="82" spans="1:13" x14ac:dyDescent="0.2">
      <c r="A82" s="8"/>
      <c r="B82"/>
      <c r="C82"/>
      <c r="D82"/>
      <c r="E82"/>
      <c r="F82"/>
      <c r="G82"/>
      <c r="H82"/>
      <c r="I82"/>
      <c r="J82"/>
      <c r="K82"/>
      <c r="L82"/>
      <c r="M82"/>
    </row>
    <row r="83" spans="1:13" x14ac:dyDescent="0.2">
      <c r="A83" s="8"/>
      <c r="B83"/>
      <c r="C83"/>
      <c r="D83"/>
      <c r="E83"/>
      <c r="F83"/>
      <c r="G83"/>
      <c r="H83"/>
      <c r="I83"/>
      <c r="J83"/>
      <c r="K83"/>
      <c r="L83"/>
      <c r="M83"/>
    </row>
    <row r="84" spans="1:13" x14ac:dyDescent="0.2">
      <c r="A84" s="8"/>
      <c r="B84"/>
      <c r="C84"/>
      <c r="D84"/>
      <c r="E84"/>
      <c r="F84"/>
      <c r="G84"/>
      <c r="H84"/>
      <c r="I84"/>
      <c r="J84"/>
      <c r="K84"/>
      <c r="L84"/>
      <c r="M84"/>
    </row>
    <row r="85" spans="1:13" x14ac:dyDescent="0.2">
      <c r="A85" s="8"/>
      <c r="B85"/>
      <c r="C85"/>
      <c r="D85"/>
      <c r="E85"/>
      <c r="F85"/>
      <c r="G85"/>
      <c r="H85"/>
      <c r="I85"/>
      <c r="J85"/>
      <c r="K85"/>
      <c r="L85"/>
      <c r="M85"/>
    </row>
    <row r="86" spans="1:13" x14ac:dyDescent="0.2">
      <c r="A86" s="8"/>
      <c r="B86"/>
      <c r="C86"/>
      <c r="D86"/>
      <c r="E86"/>
      <c r="F86"/>
      <c r="G86"/>
      <c r="H86"/>
      <c r="I86"/>
      <c r="J86"/>
      <c r="K86"/>
      <c r="L86"/>
      <c r="M86"/>
    </row>
    <row r="87" spans="1:13" x14ac:dyDescent="0.2">
      <c r="A87" s="8"/>
      <c r="B87"/>
      <c r="C87"/>
      <c r="D87"/>
      <c r="E87"/>
      <c r="F87"/>
      <c r="G87"/>
      <c r="H87"/>
      <c r="I87"/>
      <c r="J87"/>
      <c r="K87"/>
      <c r="L87"/>
      <c r="M87"/>
    </row>
    <row r="88" spans="1:13" x14ac:dyDescent="0.2">
      <c r="A88" s="8"/>
      <c r="B88"/>
      <c r="C88"/>
      <c r="D88"/>
      <c r="E88"/>
      <c r="F88"/>
      <c r="G88"/>
      <c r="H88"/>
      <c r="I88"/>
      <c r="J88"/>
      <c r="K88"/>
      <c r="L88"/>
      <c r="M88"/>
    </row>
    <row r="89" spans="1:13" x14ac:dyDescent="0.2">
      <c r="A89" s="8"/>
      <c r="B89"/>
      <c r="C89"/>
      <c r="D89"/>
      <c r="E89"/>
      <c r="F89"/>
      <c r="G89"/>
      <c r="H89"/>
      <c r="I89"/>
      <c r="J89"/>
      <c r="K89"/>
      <c r="L89"/>
      <c r="M89"/>
    </row>
    <row r="90" spans="1:13" x14ac:dyDescent="0.2">
      <c r="A90" s="8"/>
      <c r="B90"/>
      <c r="C90"/>
      <c r="D90"/>
      <c r="E90"/>
      <c r="F90"/>
      <c r="G90"/>
      <c r="H90"/>
      <c r="I90"/>
      <c r="J90"/>
      <c r="K90"/>
      <c r="L90"/>
      <c r="M90"/>
    </row>
    <row r="91" spans="1:13" x14ac:dyDescent="0.2">
      <c r="A91" s="8"/>
      <c r="B91"/>
      <c r="C91"/>
      <c r="D91"/>
      <c r="E91"/>
      <c r="F91"/>
      <c r="G91"/>
      <c r="H91"/>
      <c r="I91"/>
      <c r="J91"/>
      <c r="K91"/>
      <c r="L91"/>
      <c r="M91"/>
    </row>
    <row r="92" spans="1:13" x14ac:dyDescent="0.2">
      <c r="A92" s="8"/>
      <c r="B92"/>
      <c r="C92"/>
      <c r="D92"/>
      <c r="E92"/>
      <c r="F92"/>
      <c r="G92"/>
      <c r="H92"/>
      <c r="I92"/>
      <c r="J92"/>
      <c r="K92"/>
      <c r="L92"/>
      <c r="M92"/>
    </row>
    <row r="93" spans="1:13" x14ac:dyDescent="0.2">
      <c r="A93" s="8"/>
      <c r="B93"/>
      <c r="C93"/>
      <c r="D93"/>
      <c r="E93"/>
      <c r="F93"/>
      <c r="G93"/>
      <c r="H93"/>
      <c r="I93"/>
      <c r="J93"/>
      <c r="K93"/>
      <c r="L93"/>
      <c r="M93"/>
    </row>
    <row r="94" spans="1:13" x14ac:dyDescent="0.2">
      <c r="A94" s="8"/>
      <c r="B94"/>
      <c r="C94"/>
      <c r="D94"/>
      <c r="E94"/>
      <c r="F94"/>
      <c r="G94"/>
      <c r="H94"/>
      <c r="I94"/>
      <c r="J94"/>
      <c r="K94"/>
      <c r="L94"/>
      <c r="M94"/>
    </row>
    <row r="95" spans="1:13" x14ac:dyDescent="0.2">
      <c r="A95" s="8"/>
      <c r="B95"/>
      <c r="C95"/>
      <c r="D95"/>
      <c r="E95"/>
      <c r="F95"/>
      <c r="G95"/>
      <c r="H95"/>
      <c r="I95"/>
      <c r="J95"/>
      <c r="K95"/>
      <c r="L95"/>
      <c r="M95"/>
    </row>
    <row r="96" spans="1:13" x14ac:dyDescent="0.2">
      <c r="A96" s="8"/>
      <c r="B96"/>
      <c r="C96"/>
      <c r="D96"/>
      <c r="E96"/>
      <c r="F96"/>
      <c r="G96"/>
      <c r="H96"/>
      <c r="I96"/>
      <c r="J96"/>
      <c r="K96"/>
      <c r="L96"/>
      <c r="M96"/>
    </row>
    <row r="97" spans="1:13" x14ac:dyDescent="0.2">
      <c r="A97" s="8"/>
      <c r="B97"/>
      <c r="C97"/>
      <c r="D97"/>
      <c r="E97"/>
      <c r="F97"/>
      <c r="G97"/>
      <c r="H97"/>
      <c r="I97"/>
      <c r="J97"/>
      <c r="K97"/>
      <c r="L97"/>
      <c r="M97"/>
    </row>
    <row r="98" spans="1:13" x14ac:dyDescent="0.2">
      <c r="A98" s="8"/>
      <c r="B98"/>
      <c r="C98"/>
      <c r="D98"/>
      <c r="E98"/>
      <c r="F98"/>
      <c r="G98"/>
      <c r="H98"/>
      <c r="I98"/>
      <c r="J98"/>
      <c r="K98"/>
      <c r="L98"/>
      <c r="M98"/>
    </row>
    <row r="99" spans="1:13" x14ac:dyDescent="0.2">
      <c r="A99" s="8"/>
      <c r="B99"/>
      <c r="C99"/>
      <c r="D99"/>
      <c r="E99"/>
      <c r="F99"/>
      <c r="G99"/>
      <c r="H99"/>
      <c r="I99"/>
      <c r="J99"/>
      <c r="K99"/>
      <c r="L99"/>
      <c r="M99"/>
    </row>
    <row r="100" spans="1:13" x14ac:dyDescent="0.2">
      <c r="A100" s="8"/>
      <c r="B100"/>
      <c r="C100"/>
      <c r="D100"/>
      <c r="E100"/>
      <c r="F100"/>
      <c r="G100"/>
      <c r="H100"/>
      <c r="I100"/>
      <c r="J100"/>
      <c r="K100"/>
      <c r="L100"/>
      <c r="M100"/>
    </row>
    <row r="101" spans="1:13" x14ac:dyDescent="0.2">
      <c r="A101" s="8"/>
      <c r="B101"/>
      <c r="C101"/>
      <c r="D101"/>
      <c r="E101"/>
      <c r="F101"/>
      <c r="G101"/>
      <c r="H101"/>
      <c r="I101"/>
      <c r="J101"/>
      <c r="K101"/>
      <c r="L101"/>
      <c r="M101"/>
    </row>
    <row r="102" spans="1:13" x14ac:dyDescent="0.2">
      <c r="A102" s="8"/>
      <c r="B102"/>
      <c r="C102"/>
      <c r="D102"/>
      <c r="E102"/>
      <c r="F102"/>
      <c r="G102"/>
      <c r="H102"/>
      <c r="I102"/>
      <c r="J102"/>
      <c r="K102"/>
      <c r="L102"/>
      <c r="M102"/>
    </row>
    <row r="103" spans="1:13" x14ac:dyDescent="0.2">
      <c r="A103" s="8"/>
      <c r="B103"/>
      <c r="C103"/>
      <c r="D103"/>
      <c r="E103"/>
      <c r="F103"/>
      <c r="G103"/>
      <c r="H103"/>
      <c r="I103"/>
      <c r="J103"/>
      <c r="K103"/>
      <c r="L103"/>
      <c r="M103"/>
    </row>
    <row r="104" spans="1:13" x14ac:dyDescent="0.2">
      <c r="A104" s="8"/>
      <c r="B104"/>
      <c r="C104"/>
      <c r="D104"/>
      <c r="E104"/>
      <c r="F104"/>
      <c r="G104"/>
      <c r="H104"/>
      <c r="I104"/>
      <c r="J104"/>
      <c r="K104"/>
      <c r="L104"/>
      <c r="M104"/>
    </row>
    <row r="105" spans="1:13" x14ac:dyDescent="0.2">
      <c r="A105" s="8"/>
      <c r="B105"/>
      <c r="C105"/>
      <c r="D105"/>
      <c r="E105"/>
      <c r="F105"/>
      <c r="G105"/>
      <c r="H105"/>
      <c r="I105"/>
      <c r="J105"/>
      <c r="K105"/>
      <c r="L105"/>
      <c r="M105"/>
    </row>
    <row r="106" spans="1:13" x14ac:dyDescent="0.2">
      <c r="A106" s="8"/>
      <c r="B106"/>
      <c r="C106"/>
      <c r="D106"/>
      <c r="E106"/>
      <c r="F106"/>
      <c r="G106"/>
      <c r="H106"/>
      <c r="I106"/>
      <c r="J106"/>
      <c r="K106"/>
      <c r="L106"/>
      <c r="M106"/>
    </row>
    <row r="107" spans="1:13" x14ac:dyDescent="0.2">
      <c r="A107" s="8"/>
      <c r="B107"/>
      <c r="C107"/>
      <c r="D107"/>
      <c r="E107"/>
      <c r="F107"/>
      <c r="G107"/>
      <c r="H107"/>
      <c r="I107"/>
      <c r="J107"/>
      <c r="K107"/>
      <c r="L107"/>
      <c r="M107"/>
    </row>
    <row r="108" spans="1:13" x14ac:dyDescent="0.2">
      <c r="A108" s="8"/>
      <c r="B108"/>
      <c r="C108"/>
      <c r="D108"/>
      <c r="E108"/>
      <c r="F108"/>
      <c r="G108"/>
      <c r="H108"/>
      <c r="I108"/>
      <c r="J108"/>
      <c r="K108"/>
      <c r="L108"/>
      <c r="M108"/>
    </row>
    <row r="109" spans="1:13" x14ac:dyDescent="0.2">
      <c r="A109" s="8"/>
      <c r="B109"/>
      <c r="C109"/>
      <c r="D109"/>
      <c r="E109"/>
      <c r="F109"/>
      <c r="G109"/>
      <c r="H109"/>
      <c r="I109"/>
      <c r="J109"/>
      <c r="K109"/>
      <c r="L109"/>
      <c r="M109"/>
    </row>
    <row r="110" spans="1:13" x14ac:dyDescent="0.2">
      <c r="A110" s="8"/>
      <c r="B110"/>
      <c r="C110"/>
      <c r="D110"/>
      <c r="E110"/>
      <c r="F110"/>
      <c r="G110"/>
      <c r="H110"/>
      <c r="I110"/>
      <c r="J110"/>
      <c r="K110"/>
      <c r="L110"/>
      <c r="M110"/>
    </row>
    <row r="111" spans="1:13" x14ac:dyDescent="0.2">
      <c r="A111" s="8"/>
      <c r="B111"/>
      <c r="C111"/>
      <c r="D111"/>
      <c r="E111"/>
      <c r="F111"/>
      <c r="G111"/>
      <c r="H111"/>
      <c r="I111"/>
      <c r="J111"/>
      <c r="K111"/>
      <c r="L111"/>
      <c r="M111"/>
    </row>
    <row r="112" spans="1:13" x14ac:dyDescent="0.2">
      <c r="A112" s="8"/>
      <c r="B112"/>
      <c r="C112"/>
      <c r="D112"/>
      <c r="E112"/>
      <c r="F112"/>
      <c r="G112"/>
      <c r="H112"/>
      <c r="I112"/>
      <c r="J112"/>
      <c r="K112"/>
      <c r="L112"/>
      <c r="M112"/>
    </row>
    <row r="113" spans="1:13" x14ac:dyDescent="0.2">
      <c r="A113" s="8"/>
      <c r="B113"/>
      <c r="C113"/>
      <c r="D113"/>
      <c r="E113"/>
      <c r="F113"/>
      <c r="G113"/>
      <c r="H113"/>
      <c r="I113"/>
      <c r="J113"/>
      <c r="K113"/>
      <c r="L113"/>
      <c r="M113"/>
    </row>
    <row r="114" spans="1:13" x14ac:dyDescent="0.2">
      <c r="A114" s="8"/>
      <c r="B114"/>
      <c r="C114"/>
      <c r="D114"/>
      <c r="E114"/>
      <c r="F114"/>
      <c r="G114"/>
      <c r="H114"/>
      <c r="I114"/>
      <c r="J114"/>
      <c r="K114"/>
      <c r="L114"/>
      <c r="M114"/>
    </row>
    <row r="115" spans="1:13" x14ac:dyDescent="0.2">
      <c r="A115" s="8"/>
      <c r="B115"/>
      <c r="C115"/>
      <c r="D115"/>
      <c r="E115"/>
      <c r="F115"/>
      <c r="G115"/>
      <c r="H115"/>
      <c r="I115"/>
      <c r="J115"/>
      <c r="K115"/>
      <c r="L115"/>
      <c r="M115"/>
    </row>
    <row r="116" spans="1:13" x14ac:dyDescent="0.2">
      <c r="A116" s="8"/>
      <c r="B116"/>
      <c r="C116"/>
      <c r="D116"/>
      <c r="E116"/>
      <c r="F116"/>
      <c r="G116"/>
      <c r="H116"/>
      <c r="I116"/>
      <c r="J116"/>
      <c r="K116"/>
      <c r="L116"/>
      <c r="M116"/>
    </row>
    <row r="117" spans="1:13" x14ac:dyDescent="0.2">
      <c r="A117" s="8"/>
      <c r="B117"/>
      <c r="C117"/>
      <c r="D117"/>
      <c r="E117"/>
      <c r="F117"/>
      <c r="G117"/>
      <c r="H117"/>
      <c r="I117"/>
      <c r="J117"/>
      <c r="K117"/>
      <c r="L117"/>
      <c r="M117"/>
    </row>
    <row r="118" spans="1:13" x14ac:dyDescent="0.2">
      <c r="A118" s="8"/>
      <c r="B118"/>
      <c r="C118"/>
      <c r="D118"/>
      <c r="E118"/>
      <c r="F118"/>
      <c r="G118"/>
      <c r="H118"/>
      <c r="I118"/>
      <c r="J118"/>
      <c r="K118"/>
      <c r="L118"/>
      <c r="M118"/>
    </row>
    <row r="119" spans="1:13" x14ac:dyDescent="0.2">
      <c r="A119" s="8"/>
      <c r="B119" s="18"/>
      <c r="C119" s="18"/>
      <c r="D119" s="18"/>
      <c r="E119" s="18"/>
      <c r="F119" s="18"/>
      <c r="G119" s="18"/>
      <c r="H119" s="18"/>
      <c r="I119" s="18"/>
      <c r="J119" s="18"/>
      <c r="K119" s="18"/>
      <c r="L119" s="18"/>
      <c r="M119" s="18"/>
    </row>
    <row r="120" spans="1:13" x14ac:dyDescent="0.2">
      <c r="A120" s="8"/>
      <c r="B120" s="18"/>
      <c r="C120" s="18"/>
      <c r="D120" s="18"/>
      <c r="E120" s="18"/>
      <c r="F120" s="18"/>
      <c r="G120" s="18"/>
      <c r="H120" s="18"/>
      <c r="I120" s="18"/>
      <c r="J120" s="18"/>
      <c r="K120" s="18"/>
      <c r="L120" s="18"/>
      <c r="M120" s="18"/>
    </row>
    <row r="121" spans="1:13" x14ac:dyDescent="0.2">
      <c r="A121" s="8"/>
      <c r="B121" s="18"/>
      <c r="C121" s="18"/>
      <c r="D121" s="18"/>
      <c r="E121" s="18"/>
      <c r="F121" s="18"/>
      <c r="G121" s="18"/>
      <c r="H121" s="18"/>
      <c r="I121" s="18"/>
      <c r="J121" s="18"/>
      <c r="K121" s="18"/>
      <c r="L121" s="18"/>
      <c r="M121" s="18"/>
    </row>
    <row r="122" spans="1:13" x14ac:dyDescent="0.2">
      <c r="A122" s="8"/>
      <c r="B122" s="18"/>
      <c r="C122" s="18"/>
      <c r="D122" s="18"/>
      <c r="E122" s="18"/>
      <c r="F122" s="18"/>
      <c r="G122" s="18"/>
      <c r="H122" s="18"/>
      <c r="I122" s="18"/>
      <c r="J122" s="18"/>
      <c r="K122" s="18"/>
      <c r="L122" s="18"/>
      <c r="M122" s="18"/>
    </row>
    <row r="123" spans="1:13" x14ac:dyDescent="0.2">
      <c r="A123" s="8"/>
      <c r="B123" s="18"/>
      <c r="C123" s="18"/>
      <c r="D123" s="18"/>
      <c r="E123" s="18"/>
      <c r="F123" s="18"/>
      <c r="G123" s="18"/>
      <c r="H123" s="18"/>
      <c r="I123" s="18"/>
      <c r="J123" s="18"/>
      <c r="K123" s="18"/>
      <c r="L123" s="18"/>
      <c r="M123" s="18"/>
    </row>
    <row r="124" spans="1:13" x14ac:dyDescent="0.2">
      <c r="A124" s="8"/>
      <c r="B124" s="18"/>
      <c r="C124" s="18"/>
      <c r="D124" s="18"/>
      <c r="E124" s="18"/>
      <c r="F124" s="18"/>
      <c r="G124" s="18"/>
      <c r="H124" s="18"/>
      <c r="I124" s="18"/>
      <c r="J124" s="18"/>
      <c r="K124" s="18"/>
      <c r="L124" s="18"/>
      <c r="M124" s="18"/>
    </row>
    <row r="125" spans="1:13" x14ac:dyDescent="0.2">
      <c r="A125" s="8"/>
      <c r="B125" s="18"/>
      <c r="C125" s="18"/>
      <c r="D125" s="18"/>
      <c r="E125" s="18"/>
      <c r="F125" s="18"/>
      <c r="G125" s="18"/>
      <c r="H125" s="18"/>
      <c r="I125" s="18"/>
      <c r="J125" s="18"/>
      <c r="K125" s="18"/>
      <c r="L125" s="18"/>
      <c r="M125" s="18"/>
    </row>
    <row r="126" spans="1:13" x14ac:dyDescent="0.2">
      <c r="A126" s="8"/>
      <c r="B126" s="18"/>
      <c r="C126" s="18"/>
      <c r="D126" s="18"/>
      <c r="E126" s="18"/>
      <c r="F126" s="18"/>
      <c r="G126" s="18"/>
      <c r="H126" s="18"/>
      <c r="I126" s="18"/>
      <c r="J126" s="18"/>
      <c r="K126" s="18"/>
      <c r="L126" s="18"/>
      <c r="M126" s="18"/>
    </row>
    <row r="127" spans="1:13" x14ac:dyDescent="0.2">
      <c r="A127" s="8"/>
      <c r="B127" s="18"/>
      <c r="C127" s="18"/>
      <c r="D127" s="18"/>
      <c r="E127" s="18"/>
      <c r="F127" s="18"/>
      <c r="G127" s="18"/>
      <c r="H127" s="18"/>
      <c r="I127" s="18"/>
      <c r="J127" s="18"/>
      <c r="K127" s="18"/>
      <c r="L127" s="18"/>
      <c r="M127" s="18"/>
    </row>
    <row r="128" spans="1:13" x14ac:dyDescent="0.2">
      <c r="A128" s="8"/>
      <c r="B128" s="18"/>
      <c r="C128" s="18"/>
      <c r="D128" s="18"/>
      <c r="E128" s="18"/>
      <c r="F128" s="18"/>
      <c r="G128" s="18"/>
      <c r="H128" s="18"/>
      <c r="I128" s="18"/>
      <c r="J128" s="18"/>
      <c r="K128" s="18"/>
      <c r="L128" s="18"/>
      <c r="M128" s="18"/>
    </row>
    <row r="129" spans="1:13" x14ac:dyDescent="0.2">
      <c r="A129" s="8"/>
      <c r="B129" s="18"/>
      <c r="C129" s="18"/>
      <c r="D129" s="18"/>
      <c r="E129" s="18"/>
      <c r="F129" s="18"/>
      <c r="G129" s="18"/>
      <c r="H129" s="18"/>
      <c r="I129" s="18"/>
      <c r="J129" s="18"/>
      <c r="K129" s="18"/>
      <c r="L129" s="18"/>
      <c r="M129" s="18"/>
    </row>
    <row r="130" spans="1:13" x14ac:dyDescent="0.2">
      <c r="A130" s="8"/>
      <c r="B130" s="18"/>
      <c r="C130" s="18"/>
      <c r="D130" s="18"/>
      <c r="E130" s="18"/>
      <c r="F130" s="18"/>
      <c r="G130" s="18"/>
      <c r="H130" s="18"/>
      <c r="I130" s="18"/>
      <c r="J130" s="18"/>
      <c r="K130" s="18"/>
      <c r="L130" s="18"/>
      <c r="M130" s="18"/>
    </row>
    <row r="131" spans="1:13" x14ac:dyDescent="0.2">
      <c r="A131" s="8"/>
      <c r="B131" s="18"/>
      <c r="C131" s="18"/>
      <c r="D131" s="18"/>
      <c r="E131" s="18"/>
      <c r="F131" s="18"/>
      <c r="G131" s="18"/>
      <c r="H131" s="18"/>
      <c r="I131" s="18"/>
      <c r="J131" s="18"/>
      <c r="K131" s="18"/>
      <c r="L131" s="18"/>
      <c r="M131" s="18"/>
    </row>
    <row r="132" spans="1:13" x14ac:dyDescent="0.2">
      <c r="A132" s="8"/>
      <c r="B132" s="18"/>
      <c r="C132" s="18"/>
      <c r="D132" s="18"/>
      <c r="E132" s="18"/>
      <c r="F132" s="18"/>
      <c r="G132" s="18"/>
      <c r="H132" s="18"/>
      <c r="I132" s="18"/>
      <c r="J132" s="18"/>
      <c r="K132" s="18"/>
      <c r="L132" s="18"/>
      <c r="M132" s="18"/>
    </row>
    <row r="133" spans="1:13" x14ac:dyDescent="0.2">
      <c r="A133" s="8"/>
      <c r="B133" s="18"/>
      <c r="C133" s="18"/>
      <c r="D133" s="18"/>
      <c r="E133" s="18"/>
      <c r="F133" s="18"/>
      <c r="G133" s="18"/>
      <c r="H133" s="18"/>
      <c r="I133" s="18"/>
      <c r="J133" s="18"/>
      <c r="K133" s="18"/>
      <c r="L133" s="18"/>
      <c r="M133" s="18"/>
    </row>
    <row r="134" spans="1:13" x14ac:dyDescent="0.2">
      <c r="A134" s="8"/>
      <c r="B134" s="18"/>
      <c r="C134" s="18"/>
      <c r="D134" s="18"/>
      <c r="E134" s="18"/>
      <c r="F134" s="18"/>
      <c r="G134" s="18"/>
      <c r="H134" s="18"/>
      <c r="I134" s="18"/>
      <c r="J134" s="18"/>
      <c r="K134" s="18"/>
      <c r="L134" s="18"/>
      <c r="M134" s="18"/>
    </row>
    <row r="135" spans="1:13" x14ac:dyDescent="0.2">
      <c r="A135" s="8"/>
      <c r="B135" s="18"/>
      <c r="C135" s="18"/>
      <c r="D135" s="18"/>
      <c r="E135" s="18"/>
      <c r="F135" s="18"/>
      <c r="G135" s="18"/>
      <c r="H135" s="18"/>
      <c r="I135" s="18"/>
      <c r="J135" s="18"/>
      <c r="K135" s="18"/>
      <c r="L135" s="18"/>
      <c r="M135" s="18"/>
    </row>
    <row r="136" spans="1:13" x14ac:dyDescent="0.2">
      <c r="A136" s="8"/>
      <c r="B136" s="18"/>
      <c r="C136" s="18"/>
      <c r="D136" s="18"/>
      <c r="E136" s="18"/>
      <c r="F136" s="18"/>
      <c r="G136" s="18"/>
      <c r="H136" s="18"/>
      <c r="I136" s="18"/>
      <c r="J136" s="18"/>
      <c r="K136" s="18"/>
      <c r="L136" s="18"/>
      <c r="M136" s="18"/>
    </row>
    <row r="137" spans="1:13" x14ac:dyDescent="0.2">
      <c r="A137" s="8"/>
      <c r="B137" s="18"/>
      <c r="C137" s="18"/>
      <c r="D137" s="18"/>
      <c r="E137" s="18"/>
      <c r="F137" s="18"/>
      <c r="G137" s="18"/>
      <c r="H137" s="18"/>
      <c r="I137" s="18"/>
      <c r="J137" s="18"/>
      <c r="K137" s="18"/>
      <c r="L137" s="18"/>
      <c r="M137" s="18"/>
    </row>
    <row r="138" spans="1:13" x14ac:dyDescent="0.2">
      <c r="A138" s="8"/>
      <c r="B138" s="18"/>
      <c r="C138" s="18"/>
      <c r="D138" s="18"/>
      <c r="E138" s="18"/>
      <c r="F138" s="18"/>
      <c r="G138" s="18"/>
      <c r="H138" s="18"/>
      <c r="I138" s="18"/>
      <c r="J138" s="18"/>
      <c r="K138" s="18"/>
      <c r="L138" s="18"/>
      <c r="M138" s="18"/>
    </row>
    <row r="139" spans="1:13" x14ac:dyDescent="0.2">
      <c r="A139" s="8"/>
      <c r="B139" s="18"/>
      <c r="C139" s="18"/>
      <c r="D139" s="18"/>
      <c r="E139" s="18"/>
      <c r="F139" s="18"/>
      <c r="G139" s="18"/>
      <c r="H139" s="18"/>
      <c r="I139" s="18"/>
      <c r="J139" s="18"/>
      <c r="K139" s="18"/>
      <c r="L139" s="18"/>
      <c r="M139" s="18"/>
    </row>
    <row r="140" spans="1:13" x14ac:dyDescent="0.2">
      <c r="A140" s="8"/>
      <c r="B140" s="18"/>
      <c r="C140" s="18"/>
      <c r="D140" s="18"/>
      <c r="E140" s="18"/>
      <c r="F140" s="18"/>
      <c r="G140" s="18"/>
      <c r="H140" s="18"/>
      <c r="I140" s="18"/>
      <c r="J140" s="18"/>
      <c r="K140" s="18"/>
      <c r="L140" s="18"/>
      <c r="M140" s="18"/>
    </row>
    <row r="141" spans="1:13" x14ac:dyDescent="0.2">
      <c r="A141" s="8"/>
      <c r="B141" s="18"/>
      <c r="C141" s="18"/>
      <c r="D141" s="18"/>
      <c r="E141" s="18"/>
      <c r="F141" s="18"/>
      <c r="G141" s="18"/>
      <c r="H141" s="18"/>
      <c r="I141" s="18"/>
      <c r="J141" s="18"/>
      <c r="K141" s="18"/>
      <c r="L141" s="18"/>
      <c r="M141" s="18"/>
    </row>
    <row r="142" spans="1:13" x14ac:dyDescent="0.2">
      <c r="A142" s="8"/>
      <c r="B142" s="18"/>
      <c r="C142" s="18"/>
      <c r="D142" s="18"/>
      <c r="E142" s="18"/>
      <c r="F142" s="18"/>
      <c r="G142" s="18"/>
      <c r="H142" s="18"/>
      <c r="I142" s="18"/>
      <c r="J142" s="18"/>
      <c r="K142" s="18"/>
      <c r="L142" s="18"/>
      <c r="M142" s="18"/>
    </row>
    <row r="143" spans="1:13" x14ac:dyDescent="0.2">
      <c r="A143" s="8"/>
      <c r="B143" s="18"/>
      <c r="C143" s="18"/>
      <c r="D143" s="18"/>
      <c r="E143" s="18"/>
      <c r="F143" s="18"/>
      <c r="G143" s="18"/>
      <c r="H143" s="18"/>
      <c r="I143" s="18"/>
      <c r="J143" s="18"/>
      <c r="K143" s="18"/>
      <c r="L143" s="18"/>
      <c r="M143" s="18"/>
    </row>
    <row r="144" spans="1:13" x14ac:dyDescent="0.2">
      <c r="A144" s="8"/>
      <c r="B144" s="18"/>
      <c r="C144" s="18"/>
      <c r="D144" s="18"/>
      <c r="E144" s="18"/>
      <c r="F144" s="18"/>
      <c r="G144" s="18"/>
      <c r="H144" s="18"/>
      <c r="I144" s="18"/>
      <c r="J144" s="18"/>
      <c r="K144" s="18"/>
      <c r="L144" s="18"/>
      <c r="M144" s="18"/>
    </row>
    <row r="145" spans="1:13" x14ac:dyDescent="0.2">
      <c r="A145" s="8"/>
      <c r="B145" s="18"/>
      <c r="C145" s="18"/>
      <c r="D145" s="18"/>
      <c r="E145" s="18"/>
      <c r="F145" s="18"/>
      <c r="G145" s="18"/>
      <c r="H145" s="18"/>
      <c r="I145" s="18"/>
      <c r="J145" s="18"/>
      <c r="K145" s="18"/>
      <c r="L145" s="18"/>
      <c r="M145" s="18"/>
    </row>
    <row r="146" spans="1:13" x14ac:dyDescent="0.2">
      <c r="A146" s="8"/>
      <c r="B146" s="18"/>
      <c r="C146" s="18"/>
      <c r="D146" s="18"/>
      <c r="E146" s="18"/>
      <c r="F146" s="18"/>
      <c r="G146" s="18"/>
      <c r="H146" s="18"/>
      <c r="I146" s="18"/>
      <c r="J146" s="18"/>
      <c r="K146" s="18"/>
      <c r="L146" s="18"/>
      <c r="M146" s="18"/>
    </row>
    <row r="147" spans="1:13" x14ac:dyDescent="0.2">
      <c r="A147" s="8"/>
      <c r="B147" s="18"/>
      <c r="C147" s="18"/>
      <c r="D147" s="18"/>
      <c r="E147" s="18"/>
      <c r="F147" s="18"/>
      <c r="G147" s="18"/>
      <c r="H147" s="18"/>
      <c r="I147" s="18"/>
      <c r="J147" s="18"/>
      <c r="K147" s="18"/>
      <c r="L147" s="18"/>
      <c r="M147" s="18"/>
    </row>
    <row r="148" spans="1:13" x14ac:dyDescent="0.2">
      <c r="A148" s="8"/>
      <c r="B148" s="18"/>
      <c r="C148" s="18"/>
      <c r="D148" s="18"/>
      <c r="E148" s="18"/>
      <c r="F148" s="18"/>
      <c r="G148" s="18"/>
      <c r="H148" s="18"/>
      <c r="I148" s="18"/>
      <c r="J148" s="18"/>
      <c r="K148" s="18"/>
      <c r="L148" s="18"/>
      <c r="M148" s="18"/>
    </row>
    <row r="149" spans="1:13" x14ac:dyDescent="0.2">
      <c r="A149" s="8"/>
      <c r="B149" s="18"/>
      <c r="C149" s="18"/>
      <c r="D149" s="18"/>
      <c r="E149" s="18"/>
      <c r="F149" s="18"/>
      <c r="G149" s="18"/>
      <c r="H149" s="18"/>
      <c r="I149" s="18"/>
      <c r="J149" s="18"/>
      <c r="K149" s="18"/>
      <c r="L149" s="18"/>
      <c r="M149" s="18"/>
    </row>
    <row r="150" spans="1:13" x14ac:dyDescent="0.2">
      <c r="A150" s="8"/>
      <c r="B150" s="18"/>
      <c r="C150" s="18"/>
      <c r="D150" s="18"/>
      <c r="E150" s="18"/>
      <c r="F150" s="18"/>
      <c r="G150" s="18"/>
      <c r="H150" s="18"/>
      <c r="I150" s="18"/>
      <c r="J150" s="18"/>
      <c r="K150" s="18"/>
      <c r="L150" s="18"/>
      <c r="M150" s="18"/>
    </row>
    <row r="151" spans="1:13" x14ac:dyDescent="0.2">
      <c r="A151" s="8"/>
      <c r="B151" s="18"/>
      <c r="C151" s="18"/>
      <c r="D151" s="18"/>
      <c r="E151" s="18"/>
      <c r="F151" s="18"/>
      <c r="G151" s="18"/>
      <c r="H151" s="18"/>
      <c r="I151" s="18"/>
      <c r="J151" s="18"/>
      <c r="K151" s="18"/>
      <c r="L151" s="18"/>
      <c r="M151" s="18"/>
    </row>
    <row r="152" spans="1:13" x14ac:dyDescent="0.2">
      <c r="A152" s="8"/>
      <c r="B152" s="18"/>
      <c r="C152" s="18"/>
      <c r="D152" s="18"/>
      <c r="E152" s="18"/>
      <c r="F152" s="18"/>
      <c r="G152" s="18"/>
      <c r="H152" s="18"/>
      <c r="I152" s="18"/>
      <c r="J152" s="18"/>
      <c r="K152" s="18"/>
      <c r="L152" s="18"/>
      <c r="M152" s="18"/>
    </row>
    <row r="153" spans="1:13" x14ac:dyDescent="0.2">
      <c r="A153" s="8"/>
      <c r="B153" s="18"/>
      <c r="C153" s="18"/>
      <c r="D153" s="18"/>
      <c r="E153" s="18"/>
      <c r="F153" s="18"/>
      <c r="G153" s="18"/>
      <c r="H153" s="18"/>
      <c r="I153" s="18"/>
      <c r="J153" s="18"/>
      <c r="K153" s="18"/>
      <c r="L153" s="18"/>
      <c r="M153" s="18"/>
    </row>
    <row r="154" spans="1:13" x14ac:dyDescent="0.2">
      <c r="A154" s="8"/>
      <c r="B154" s="18"/>
      <c r="C154" s="18"/>
      <c r="D154" s="18"/>
      <c r="E154" s="18"/>
      <c r="F154" s="18"/>
      <c r="G154" s="18"/>
      <c r="H154" s="18"/>
      <c r="I154" s="18"/>
      <c r="J154" s="18"/>
      <c r="K154" s="18"/>
      <c r="L154" s="18"/>
      <c r="M154" s="18"/>
    </row>
    <row r="155" spans="1:13" x14ac:dyDescent="0.2">
      <c r="A155" s="8"/>
      <c r="B155" s="18"/>
      <c r="C155" s="18"/>
      <c r="D155" s="18"/>
      <c r="E155" s="18"/>
      <c r="F155" s="18"/>
      <c r="G155" s="18"/>
      <c r="H155" s="18"/>
      <c r="I155" s="18"/>
      <c r="J155" s="18"/>
      <c r="K155" s="18"/>
      <c r="L155" s="18"/>
      <c r="M155" s="18"/>
    </row>
    <row r="156" spans="1:13" x14ac:dyDescent="0.2">
      <c r="A156" s="8"/>
      <c r="B156" s="18"/>
      <c r="C156" s="18"/>
      <c r="D156" s="18"/>
      <c r="E156" s="18"/>
      <c r="F156" s="18"/>
      <c r="G156" s="18"/>
      <c r="H156" s="18"/>
      <c r="I156" s="18"/>
      <c r="J156" s="18"/>
      <c r="K156" s="18"/>
      <c r="L156" s="18"/>
      <c r="M156" s="18"/>
    </row>
    <row r="157" spans="1:13" x14ac:dyDescent="0.2">
      <c r="A157" s="8"/>
      <c r="B157" s="18"/>
      <c r="C157" s="18"/>
      <c r="D157" s="18"/>
      <c r="E157" s="18"/>
      <c r="F157" s="18"/>
      <c r="G157" s="18"/>
      <c r="H157" s="18"/>
      <c r="I157" s="18"/>
      <c r="J157" s="18"/>
      <c r="K157" s="18"/>
      <c r="L157" s="18"/>
      <c r="M157" s="18"/>
    </row>
    <row r="158" spans="1:13" x14ac:dyDescent="0.2">
      <c r="A158" s="8"/>
      <c r="B158" s="18"/>
      <c r="C158" s="18"/>
      <c r="D158" s="18"/>
      <c r="E158" s="18"/>
      <c r="F158" s="18"/>
      <c r="G158" s="18"/>
      <c r="H158" s="18"/>
      <c r="I158" s="18"/>
      <c r="J158" s="18"/>
      <c r="K158" s="18"/>
      <c r="L158" s="18"/>
      <c r="M158" s="18"/>
    </row>
    <row r="159" spans="1:13" x14ac:dyDescent="0.2">
      <c r="A159" s="8"/>
      <c r="B159" s="18"/>
      <c r="C159" s="18"/>
      <c r="D159" s="18"/>
      <c r="E159" s="18"/>
      <c r="F159" s="18"/>
      <c r="G159" s="18"/>
      <c r="H159" s="18"/>
      <c r="I159" s="18"/>
      <c r="J159" s="18"/>
      <c r="K159" s="18"/>
      <c r="L159" s="18"/>
      <c r="M159" s="18"/>
    </row>
    <row r="160" spans="1:13" x14ac:dyDescent="0.2">
      <c r="A160" s="8"/>
      <c r="B160" s="18"/>
      <c r="C160" s="18"/>
      <c r="D160" s="18"/>
      <c r="E160" s="18"/>
      <c r="F160" s="18"/>
      <c r="G160" s="18"/>
      <c r="H160" s="18"/>
      <c r="I160" s="18"/>
      <c r="J160" s="18"/>
      <c r="K160" s="18"/>
      <c r="L160" s="18"/>
      <c r="M160" s="18"/>
    </row>
    <row r="161" spans="1:13" x14ac:dyDescent="0.2">
      <c r="A161" s="8"/>
      <c r="B161" s="18"/>
      <c r="C161" s="18"/>
      <c r="D161" s="18"/>
      <c r="E161" s="18"/>
      <c r="F161" s="18"/>
      <c r="G161" s="18"/>
      <c r="H161" s="18"/>
      <c r="I161" s="18"/>
      <c r="J161" s="18"/>
      <c r="K161" s="18"/>
      <c r="L161" s="18"/>
      <c r="M161" s="18"/>
    </row>
    <row r="162" spans="1:13" x14ac:dyDescent="0.2">
      <c r="A162" s="8"/>
      <c r="B162" s="18"/>
      <c r="C162" s="18"/>
      <c r="D162" s="18"/>
      <c r="E162" s="18"/>
      <c r="F162" s="18"/>
      <c r="G162" s="18"/>
      <c r="H162" s="18"/>
      <c r="I162" s="18"/>
      <c r="J162" s="18"/>
      <c r="K162" s="18"/>
      <c r="L162" s="18"/>
      <c r="M162" s="18"/>
    </row>
    <row r="163" spans="1:13" x14ac:dyDescent="0.2">
      <c r="A163" s="8"/>
      <c r="B163" s="18"/>
      <c r="C163" s="18"/>
      <c r="D163" s="18"/>
      <c r="E163" s="18"/>
      <c r="F163" s="18"/>
      <c r="G163" s="18"/>
      <c r="H163" s="18"/>
      <c r="I163" s="18"/>
      <c r="J163" s="18"/>
      <c r="K163" s="18"/>
      <c r="L163" s="18"/>
      <c r="M163" s="18"/>
    </row>
    <row r="164" spans="1:13" x14ac:dyDescent="0.2">
      <c r="A164" s="8"/>
      <c r="B164" s="18"/>
      <c r="C164" s="18"/>
      <c r="D164" s="18"/>
      <c r="E164" s="18"/>
      <c r="F164" s="18"/>
      <c r="G164" s="18"/>
      <c r="H164" s="18"/>
      <c r="I164" s="18"/>
      <c r="J164" s="18"/>
      <c r="K164" s="18"/>
      <c r="L164" s="18"/>
      <c r="M164" s="18"/>
    </row>
    <row r="165" spans="1:13" x14ac:dyDescent="0.2">
      <c r="A165" s="8"/>
      <c r="B165" s="18"/>
      <c r="C165" s="18"/>
      <c r="D165" s="18"/>
      <c r="E165" s="18"/>
      <c r="F165" s="18"/>
      <c r="G165" s="18"/>
      <c r="H165" s="18"/>
      <c r="I165" s="18"/>
      <c r="J165" s="18"/>
      <c r="K165" s="18"/>
      <c r="L165" s="18"/>
      <c r="M165" s="18"/>
    </row>
    <row r="166" spans="1:13" x14ac:dyDescent="0.2">
      <c r="A166" s="8"/>
      <c r="B166" s="18"/>
      <c r="C166" s="18"/>
      <c r="D166" s="18"/>
      <c r="E166" s="18"/>
      <c r="F166" s="18"/>
      <c r="G166" s="18"/>
      <c r="H166" s="18"/>
      <c r="I166" s="18"/>
      <c r="J166" s="18"/>
      <c r="K166" s="18"/>
      <c r="L166" s="18"/>
      <c r="M166" s="18"/>
    </row>
    <row r="167" spans="1:13" x14ac:dyDescent="0.2">
      <c r="A167" s="8"/>
      <c r="B167" s="18"/>
      <c r="C167" s="18"/>
      <c r="D167" s="18"/>
      <c r="E167" s="18"/>
      <c r="F167" s="18"/>
      <c r="G167" s="18"/>
      <c r="H167" s="18"/>
      <c r="I167" s="18"/>
      <c r="J167" s="18"/>
      <c r="K167" s="18"/>
      <c r="L167" s="18"/>
      <c r="M167" s="18"/>
    </row>
    <row r="168" spans="1:13" x14ac:dyDescent="0.2">
      <c r="A168" s="8"/>
      <c r="B168" s="18"/>
      <c r="C168" s="18"/>
      <c r="D168" s="18"/>
      <c r="E168" s="18"/>
      <c r="F168" s="18"/>
      <c r="G168" s="18"/>
      <c r="H168" s="18"/>
      <c r="I168" s="18"/>
      <c r="J168" s="18"/>
      <c r="K168" s="18"/>
      <c r="L168" s="18"/>
      <c r="M168" s="18"/>
    </row>
    <row r="169" spans="1:13" x14ac:dyDescent="0.2">
      <c r="A169" s="8"/>
      <c r="B169" s="18"/>
      <c r="C169" s="18"/>
      <c r="D169" s="18"/>
      <c r="E169" s="18"/>
      <c r="F169" s="18"/>
      <c r="G169" s="18"/>
      <c r="H169" s="18"/>
      <c r="I169" s="18"/>
      <c r="J169" s="18"/>
      <c r="K169" s="18"/>
      <c r="L169" s="18"/>
      <c r="M169" s="18"/>
    </row>
    <row r="170" spans="1:13" x14ac:dyDescent="0.2">
      <c r="A170" s="8"/>
      <c r="B170" s="18"/>
      <c r="C170" s="18"/>
      <c r="D170" s="18"/>
      <c r="E170" s="18"/>
      <c r="F170" s="18"/>
      <c r="G170" s="18"/>
      <c r="H170" s="18"/>
      <c r="I170" s="18"/>
      <c r="J170" s="18"/>
      <c r="K170" s="18"/>
      <c r="L170" s="18"/>
      <c r="M170" s="18"/>
    </row>
    <row r="171" spans="1:13" x14ac:dyDescent="0.2">
      <c r="A171" s="8"/>
      <c r="B171" s="18"/>
      <c r="C171" s="18"/>
      <c r="D171" s="18"/>
      <c r="E171" s="18"/>
      <c r="F171" s="18"/>
      <c r="G171" s="18"/>
      <c r="H171" s="18"/>
      <c r="I171" s="18"/>
      <c r="J171" s="18"/>
      <c r="K171" s="18"/>
      <c r="L171" s="18"/>
      <c r="M171" s="18"/>
    </row>
    <row r="172" spans="1:13" x14ac:dyDescent="0.2">
      <c r="A172" s="8"/>
      <c r="B172" s="18"/>
      <c r="C172" s="18"/>
      <c r="D172" s="18"/>
      <c r="E172" s="18"/>
      <c r="F172" s="18"/>
      <c r="G172" s="18"/>
      <c r="H172" s="18"/>
      <c r="I172" s="18"/>
      <c r="J172" s="18"/>
      <c r="K172" s="18"/>
      <c r="L172" s="18"/>
      <c r="M172" s="18"/>
    </row>
    <row r="173" spans="1:13" x14ac:dyDescent="0.2">
      <c r="A173" s="8"/>
      <c r="B173" s="18"/>
      <c r="C173" s="18"/>
      <c r="D173" s="18"/>
      <c r="E173" s="18"/>
      <c r="F173" s="18"/>
      <c r="G173" s="18"/>
      <c r="H173" s="18"/>
      <c r="I173" s="18"/>
      <c r="J173" s="18"/>
      <c r="K173" s="18"/>
      <c r="L173" s="18"/>
      <c r="M173" s="18"/>
    </row>
    <row r="174" spans="1:13" x14ac:dyDescent="0.2">
      <c r="A174" s="8"/>
      <c r="B174" s="18"/>
      <c r="C174" s="18"/>
      <c r="D174" s="18"/>
      <c r="E174" s="18"/>
      <c r="F174" s="18"/>
      <c r="G174" s="18"/>
      <c r="H174" s="18"/>
      <c r="I174" s="18"/>
      <c r="J174" s="18"/>
      <c r="K174" s="18"/>
      <c r="L174" s="18"/>
      <c r="M174" s="18"/>
    </row>
    <row r="175" spans="1:13" x14ac:dyDescent="0.2">
      <c r="A175" s="8"/>
      <c r="B175" s="18"/>
      <c r="C175" s="18"/>
      <c r="D175" s="18"/>
      <c r="E175" s="18"/>
      <c r="F175" s="18"/>
      <c r="G175" s="18"/>
      <c r="H175" s="18"/>
      <c r="I175" s="18"/>
      <c r="J175" s="18"/>
      <c r="K175" s="18"/>
      <c r="L175" s="18"/>
      <c r="M175" s="18"/>
    </row>
    <row r="176" spans="1:13" x14ac:dyDescent="0.2">
      <c r="A176" s="8"/>
      <c r="B176" s="18"/>
      <c r="C176" s="18"/>
      <c r="D176" s="18"/>
      <c r="E176" s="18"/>
      <c r="F176" s="18"/>
      <c r="G176" s="18"/>
      <c r="H176" s="18"/>
      <c r="I176" s="18"/>
      <c r="J176" s="18"/>
      <c r="K176" s="18"/>
      <c r="L176" s="18"/>
      <c r="M176" s="18"/>
    </row>
    <row r="177" spans="1:13" x14ac:dyDescent="0.2">
      <c r="A177" s="8"/>
      <c r="B177" s="18"/>
      <c r="C177" s="18"/>
      <c r="D177" s="18"/>
      <c r="E177" s="18"/>
      <c r="F177" s="18"/>
      <c r="G177" s="18"/>
      <c r="H177" s="18"/>
      <c r="I177" s="18"/>
      <c r="J177" s="18"/>
      <c r="K177" s="18"/>
      <c r="L177" s="18"/>
      <c r="M177" s="18"/>
    </row>
    <row r="178" spans="1:13" x14ac:dyDescent="0.2">
      <c r="A178" s="8"/>
      <c r="B178" s="18"/>
      <c r="C178" s="18"/>
      <c r="D178" s="18"/>
      <c r="E178" s="18"/>
      <c r="F178" s="18"/>
      <c r="G178" s="18"/>
      <c r="H178" s="18"/>
      <c r="I178" s="18"/>
      <c r="J178" s="18"/>
      <c r="K178" s="18"/>
      <c r="L178" s="18"/>
      <c r="M178" s="18"/>
    </row>
    <row r="179" spans="1:13" x14ac:dyDescent="0.2">
      <c r="A179" s="8"/>
      <c r="B179" s="18"/>
      <c r="C179" s="18"/>
      <c r="D179" s="18"/>
      <c r="E179" s="18"/>
      <c r="F179" s="18"/>
      <c r="G179" s="18"/>
      <c r="H179" s="18"/>
      <c r="I179" s="18"/>
      <c r="J179" s="18"/>
      <c r="K179" s="18"/>
      <c r="L179" s="18"/>
      <c r="M179" s="18"/>
    </row>
    <row r="180" spans="1:13" x14ac:dyDescent="0.2">
      <c r="A180" s="8"/>
      <c r="B180" s="18"/>
      <c r="C180" s="18"/>
      <c r="D180" s="18"/>
      <c r="E180" s="18"/>
      <c r="F180" s="18"/>
      <c r="G180" s="18"/>
      <c r="H180" s="18"/>
      <c r="I180" s="18"/>
      <c r="J180" s="18"/>
      <c r="K180" s="18"/>
      <c r="L180" s="18"/>
      <c r="M180" s="18"/>
    </row>
    <row r="181" spans="1:13" x14ac:dyDescent="0.2">
      <c r="A181" s="8"/>
      <c r="B181" s="18"/>
      <c r="C181" s="18"/>
      <c r="D181" s="18"/>
      <c r="E181" s="18"/>
      <c r="F181" s="18"/>
      <c r="G181" s="18"/>
      <c r="H181" s="18"/>
      <c r="I181" s="18"/>
      <c r="J181" s="18"/>
      <c r="K181" s="18"/>
      <c r="L181" s="18"/>
      <c r="M181" s="18"/>
    </row>
    <row r="182" spans="1:13" x14ac:dyDescent="0.2">
      <c r="A182" s="8"/>
      <c r="B182" s="18"/>
      <c r="C182" s="18"/>
      <c r="D182" s="18"/>
      <c r="E182" s="18"/>
      <c r="F182" s="18"/>
      <c r="G182" s="18"/>
      <c r="H182" s="18"/>
      <c r="I182" s="18"/>
      <c r="J182" s="18"/>
      <c r="K182" s="18"/>
      <c r="L182" s="18"/>
      <c r="M182" s="18"/>
    </row>
    <row r="183" spans="1:13" x14ac:dyDescent="0.2">
      <c r="A183" s="8"/>
      <c r="B183" s="18"/>
      <c r="C183" s="18"/>
      <c r="D183" s="18"/>
      <c r="E183" s="18"/>
      <c r="F183" s="18"/>
      <c r="G183" s="18"/>
      <c r="H183" s="18"/>
      <c r="I183" s="18"/>
      <c r="J183" s="18"/>
      <c r="K183" s="18"/>
      <c r="L183" s="18"/>
      <c r="M183" s="18"/>
    </row>
    <row r="184" spans="1:13" x14ac:dyDescent="0.2">
      <c r="A184" s="8"/>
      <c r="B184" s="18"/>
      <c r="C184" s="18"/>
      <c r="D184" s="18"/>
      <c r="E184" s="18"/>
      <c r="F184" s="18"/>
      <c r="G184" s="18"/>
      <c r="H184" s="18"/>
      <c r="I184" s="18"/>
      <c r="J184" s="18"/>
      <c r="K184" s="18"/>
      <c r="L184" s="18"/>
      <c r="M184" s="18"/>
    </row>
    <row r="185" spans="1:13" x14ac:dyDescent="0.2">
      <c r="A185" s="8"/>
      <c r="B185" s="18"/>
      <c r="C185" s="18"/>
      <c r="D185" s="18"/>
      <c r="E185" s="18"/>
      <c r="F185" s="18"/>
      <c r="G185" s="18"/>
      <c r="H185" s="18"/>
      <c r="I185" s="18"/>
      <c r="J185" s="18"/>
      <c r="K185" s="18"/>
      <c r="L185" s="18"/>
      <c r="M185" s="18"/>
    </row>
    <row r="186" spans="1:13" x14ac:dyDescent="0.2">
      <c r="A186" s="8"/>
      <c r="B186" s="18"/>
      <c r="C186" s="18"/>
      <c r="D186" s="18"/>
      <c r="E186" s="18"/>
      <c r="F186" s="18"/>
      <c r="G186" s="18"/>
      <c r="H186" s="18"/>
      <c r="I186" s="18"/>
      <c r="J186" s="18"/>
      <c r="K186" s="18"/>
      <c r="L186" s="18"/>
      <c r="M186" s="18"/>
    </row>
    <row r="187" spans="1:13" x14ac:dyDescent="0.2">
      <c r="A187" s="8"/>
      <c r="B187" s="18"/>
      <c r="C187" s="18"/>
      <c r="D187" s="18"/>
      <c r="E187" s="18"/>
      <c r="F187" s="18"/>
      <c r="G187" s="18"/>
      <c r="H187" s="18"/>
      <c r="I187" s="18"/>
      <c r="J187" s="18"/>
      <c r="K187" s="18"/>
      <c r="L187" s="18"/>
      <c r="M187" s="18"/>
    </row>
    <row r="188" spans="1:13" x14ac:dyDescent="0.2">
      <c r="A188" s="8"/>
      <c r="B188" s="18"/>
      <c r="C188" s="18"/>
      <c r="D188" s="18"/>
      <c r="E188" s="18"/>
      <c r="F188" s="18"/>
      <c r="G188" s="18"/>
      <c r="H188" s="18"/>
      <c r="I188" s="18"/>
      <c r="J188" s="18"/>
      <c r="K188" s="18"/>
      <c r="L188" s="18"/>
      <c r="M188" s="18"/>
    </row>
    <row r="189" spans="1:13" x14ac:dyDescent="0.2">
      <c r="A189" s="8"/>
      <c r="B189" s="18"/>
      <c r="C189" s="18"/>
      <c r="D189" s="18"/>
      <c r="E189" s="18"/>
      <c r="F189" s="18"/>
      <c r="G189" s="18"/>
      <c r="H189" s="18"/>
      <c r="I189" s="18"/>
      <c r="J189" s="18"/>
      <c r="K189" s="18"/>
      <c r="L189" s="18"/>
      <c r="M189" s="18"/>
    </row>
    <row r="190" spans="1:13" x14ac:dyDescent="0.2">
      <c r="A190" s="8"/>
      <c r="B190" s="18"/>
      <c r="C190" s="18"/>
      <c r="D190" s="18"/>
      <c r="E190" s="18"/>
      <c r="F190" s="18"/>
      <c r="G190" s="18"/>
      <c r="H190" s="18"/>
      <c r="I190" s="18"/>
      <c r="J190" s="18"/>
      <c r="K190" s="18"/>
      <c r="L190" s="18"/>
      <c r="M190" s="18"/>
    </row>
    <row r="191" spans="1:13" x14ac:dyDescent="0.2">
      <c r="A191" s="8"/>
      <c r="B191" s="18"/>
      <c r="C191" s="18"/>
      <c r="D191" s="18"/>
      <c r="E191" s="18"/>
      <c r="F191" s="18"/>
      <c r="G191" s="18"/>
      <c r="H191" s="18"/>
      <c r="I191" s="18"/>
      <c r="J191" s="18"/>
      <c r="K191" s="18"/>
      <c r="L191" s="18"/>
      <c r="M191" s="18"/>
    </row>
    <row r="192" spans="1:13" x14ac:dyDescent="0.2">
      <c r="A192" s="8"/>
      <c r="B192" s="18"/>
      <c r="C192" s="18"/>
      <c r="D192" s="18"/>
      <c r="E192" s="18"/>
      <c r="F192" s="18"/>
      <c r="G192" s="18"/>
      <c r="H192" s="18"/>
      <c r="I192" s="18"/>
      <c r="J192" s="18"/>
      <c r="K192" s="18"/>
      <c r="L192" s="18"/>
      <c r="M192" s="18"/>
    </row>
    <row r="193" spans="1:13" x14ac:dyDescent="0.2">
      <c r="A193" s="8"/>
      <c r="B193" s="18"/>
      <c r="C193" s="18"/>
      <c r="D193" s="18"/>
      <c r="E193" s="18"/>
      <c r="F193" s="18"/>
      <c r="G193" s="18"/>
      <c r="H193" s="18"/>
      <c r="I193" s="18"/>
      <c r="J193" s="18"/>
      <c r="K193" s="18"/>
      <c r="L193" s="18"/>
      <c r="M193" s="18"/>
    </row>
    <row r="194" spans="1:13" x14ac:dyDescent="0.2">
      <c r="A194" s="8"/>
      <c r="B194" s="18"/>
      <c r="C194" s="18"/>
      <c r="D194" s="18"/>
      <c r="E194" s="18"/>
      <c r="F194" s="18"/>
      <c r="G194" s="18"/>
      <c r="H194" s="18"/>
      <c r="I194" s="18"/>
      <c r="J194" s="18"/>
      <c r="K194" s="18"/>
      <c r="L194" s="18"/>
      <c r="M194" s="18"/>
    </row>
    <row r="195" spans="1:13" x14ac:dyDescent="0.2">
      <c r="A195" s="8"/>
      <c r="B195" s="18"/>
      <c r="C195" s="18"/>
      <c r="D195" s="18"/>
      <c r="E195" s="18"/>
      <c r="F195" s="18"/>
      <c r="G195" s="18"/>
      <c r="H195" s="18"/>
      <c r="I195" s="18"/>
      <c r="J195" s="18"/>
      <c r="K195" s="18"/>
      <c r="L195" s="18"/>
      <c r="M195" s="18"/>
    </row>
    <row r="196" spans="1:13" x14ac:dyDescent="0.2">
      <c r="A196" s="8"/>
      <c r="B196" s="18"/>
      <c r="C196" s="18"/>
      <c r="D196" s="18"/>
      <c r="E196" s="18"/>
      <c r="F196" s="18"/>
      <c r="G196" s="18"/>
      <c r="H196" s="18"/>
      <c r="I196" s="18"/>
      <c r="J196" s="18"/>
      <c r="K196" s="18"/>
      <c r="L196" s="18"/>
      <c r="M196" s="18"/>
    </row>
    <row r="197" spans="1:13" x14ac:dyDescent="0.2">
      <c r="A197" s="8"/>
      <c r="B197" s="18"/>
      <c r="C197" s="18"/>
      <c r="D197" s="18"/>
      <c r="E197" s="18"/>
      <c r="F197" s="18"/>
      <c r="G197" s="18"/>
      <c r="H197" s="18"/>
      <c r="I197" s="18"/>
      <c r="J197" s="18"/>
      <c r="K197" s="18"/>
      <c r="L197" s="18"/>
      <c r="M197" s="18"/>
    </row>
    <row r="198" spans="1:13" x14ac:dyDescent="0.2">
      <c r="A198" s="8"/>
      <c r="B198" s="18"/>
      <c r="C198" s="18"/>
      <c r="D198" s="18"/>
      <c r="E198" s="18"/>
      <c r="F198" s="18"/>
      <c r="G198" s="18"/>
      <c r="H198" s="18"/>
      <c r="I198" s="18"/>
      <c r="J198" s="18"/>
      <c r="K198" s="18"/>
      <c r="L198" s="18"/>
      <c r="M198" s="18"/>
    </row>
    <row r="199" spans="1:13" x14ac:dyDescent="0.2">
      <c r="A199" s="8"/>
      <c r="B199" s="18"/>
      <c r="C199" s="18"/>
      <c r="D199" s="18"/>
      <c r="E199" s="18"/>
      <c r="F199" s="18"/>
      <c r="G199" s="18"/>
      <c r="H199" s="18"/>
      <c r="I199" s="18"/>
      <c r="J199" s="18"/>
      <c r="K199" s="18"/>
      <c r="L199" s="18"/>
      <c r="M199" s="18"/>
    </row>
    <row r="200" spans="1:13" x14ac:dyDescent="0.2">
      <c r="A200" s="8"/>
      <c r="B200" s="18"/>
      <c r="C200" s="18"/>
      <c r="D200" s="18"/>
      <c r="E200" s="18"/>
      <c r="F200" s="18"/>
      <c r="G200" s="18"/>
      <c r="H200" s="18"/>
      <c r="I200" s="18"/>
      <c r="J200" s="18"/>
      <c r="K200" s="18"/>
      <c r="L200" s="18"/>
      <c r="M200" s="18"/>
    </row>
    <row r="201" spans="1:13" x14ac:dyDescent="0.2">
      <c r="A201" s="8"/>
      <c r="B201" s="18"/>
      <c r="C201" s="18"/>
      <c r="D201" s="18"/>
      <c r="E201" s="18"/>
      <c r="F201" s="18"/>
      <c r="G201" s="18"/>
      <c r="H201" s="18"/>
      <c r="I201" s="18"/>
      <c r="J201" s="18"/>
      <c r="K201" s="18"/>
      <c r="L201" s="18"/>
      <c r="M201" s="18"/>
    </row>
    <row r="202" spans="1:13" x14ac:dyDescent="0.2">
      <c r="A202" s="8"/>
      <c r="B202" s="18"/>
      <c r="C202" s="18"/>
      <c r="D202" s="18"/>
      <c r="E202" s="18"/>
      <c r="F202" s="18"/>
      <c r="G202" s="18"/>
      <c r="H202" s="18"/>
      <c r="I202" s="18"/>
      <c r="J202" s="18"/>
      <c r="K202" s="18"/>
      <c r="L202" s="18"/>
      <c r="M202" s="18"/>
    </row>
    <row r="203" spans="1:13" x14ac:dyDescent="0.2">
      <c r="A203" s="8"/>
      <c r="B203" s="18"/>
      <c r="C203" s="18"/>
      <c r="D203" s="18"/>
      <c r="E203" s="18"/>
      <c r="F203" s="18"/>
      <c r="G203" s="18"/>
      <c r="H203" s="18"/>
      <c r="I203" s="18"/>
      <c r="J203" s="18"/>
      <c r="K203" s="18"/>
      <c r="L203" s="18"/>
      <c r="M203" s="18"/>
    </row>
    <row r="204" spans="1:13" x14ac:dyDescent="0.2">
      <c r="A204" s="8"/>
      <c r="B204" s="18"/>
      <c r="C204" s="18"/>
      <c r="D204" s="18"/>
      <c r="E204" s="18"/>
      <c r="F204" s="18"/>
      <c r="G204" s="18"/>
      <c r="H204" s="18"/>
      <c r="I204" s="18"/>
      <c r="J204" s="18"/>
      <c r="K204" s="18"/>
      <c r="L204" s="18"/>
      <c r="M204" s="18"/>
    </row>
    <row r="205" spans="1:13" x14ac:dyDescent="0.2">
      <c r="A205" s="8"/>
      <c r="B205" s="18"/>
      <c r="C205" s="18"/>
      <c r="D205" s="18"/>
      <c r="E205" s="18"/>
      <c r="F205" s="18"/>
      <c r="G205" s="18"/>
      <c r="H205" s="18"/>
      <c r="I205" s="18"/>
      <c r="J205" s="18"/>
      <c r="K205" s="18"/>
      <c r="L205" s="18"/>
      <c r="M205" s="18"/>
    </row>
    <row r="206" spans="1:13" x14ac:dyDescent="0.2">
      <c r="A206" s="8"/>
      <c r="B206" s="18"/>
      <c r="C206" s="18"/>
      <c r="D206" s="18"/>
      <c r="E206" s="18"/>
      <c r="F206" s="18"/>
      <c r="G206" s="18"/>
      <c r="H206" s="18"/>
      <c r="I206" s="18"/>
      <c r="J206" s="18"/>
      <c r="K206" s="18"/>
      <c r="L206" s="18"/>
      <c r="M206" s="18"/>
    </row>
    <row r="207" spans="1:13" x14ac:dyDescent="0.2">
      <c r="A207" s="8"/>
      <c r="B207" s="18"/>
      <c r="C207" s="18"/>
      <c r="D207" s="18"/>
      <c r="E207" s="18"/>
      <c r="F207" s="18"/>
      <c r="G207" s="18"/>
      <c r="H207" s="18"/>
      <c r="I207" s="18"/>
      <c r="J207" s="18"/>
      <c r="K207" s="18"/>
      <c r="L207" s="18"/>
      <c r="M207" s="18"/>
    </row>
    <row r="208" spans="1:13" x14ac:dyDescent="0.2">
      <c r="A208" s="8"/>
      <c r="B208" s="18"/>
      <c r="C208" s="18"/>
      <c r="D208" s="18"/>
      <c r="E208" s="18"/>
      <c r="F208" s="18"/>
      <c r="G208" s="18"/>
      <c r="H208" s="18"/>
      <c r="I208" s="18"/>
      <c r="J208" s="18"/>
      <c r="K208" s="18"/>
      <c r="L208" s="18"/>
      <c r="M208" s="18"/>
    </row>
    <row r="209" spans="1:13" x14ac:dyDescent="0.2">
      <c r="A209" s="8"/>
      <c r="B209" s="18"/>
      <c r="C209" s="18"/>
      <c r="D209" s="18"/>
      <c r="E209" s="18"/>
      <c r="F209" s="18"/>
      <c r="G209" s="18"/>
      <c r="H209" s="18"/>
      <c r="I209" s="18"/>
      <c r="J209" s="18"/>
      <c r="K209" s="18"/>
      <c r="L209" s="18"/>
      <c r="M209" s="18"/>
    </row>
    <row r="210" spans="1:13" x14ac:dyDescent="0.2">
      <c r="A210" s="8"/>
      <c r="B210" s="18"/>
      <c r="C210" s="18"/>
      <c r="D210" s="18"/>
      <c r="E210" s="18"/>
      <c r="F210" s="18"/>
      <c r="G210" s="18"/>
      <c r="H210" s="18"/>
      <c r="I210" s="18"/>
      <c r="J210" s="18"/>
      <c r="K210" s="18"/>
      <c r="L210" s="18"/>
      <c r="M210" s="18"/>
    </row>
    <row r="211" spans="1:13" x14ac:dyDescent="0.2">
      <c r="A211" s="8"/>
      <c r="B211" s="18"/>
      <c r="C211" s="18"/>
      <c r="D211" s="18"/>
      <c r="E211" s="18"/>
      <c r="F211" s="18"/>
      <c r="G211" s="18"/>
      <c r="H211" s="18"/>
      <c r="I211" s="18"/>
      <c r="J211" s="18"/>
      <c r="K211" s="18"/>
      <c r="L211" s="18"/>
      <c r="M211" s="18"/>
    </row>
    <row r="212" spans="1:13" x14ac:dyDescent="0.2">
      <c r="A212" s="8"/>
      <c r="B212" s="18"/>
      <c r="C212" s="18"/>
      <c r="D212" s="18"/>
      <c r="E212" s="18"/>
      <c r="F212" s="18"/>
      <c r="G212" s="18"/>
      <c r="H212" s="18"/>
      <c r="I212" s="18"/>
      <c r="J212" s="18"/>
      <c r="K212" s="18"/>
      <c r="L212" s="18"/>
      <c r="M212" s="18"/>
    </row>
    <row r="213" spans="1:13" x14ac:dyDescent="0.2">
      <c r="A213" s="8"/>
      <c r="B213" s="18"/>
      <c r="C213" s="18"/>
      <c r="D213" s="18"/>
      <c r="E213" s="18"/>
      <c r="F213" s="18"/>
      <c r="G213" s="18"/>
      <c r="H213" s="18"/>
      <c r="I213" s="18"/>
      <c r="J213" s="18"/>
      <c r="K213" s="18"/>
      <c r="L213" s="18"/>
      <c r="M213" s="18"/>
    </row>
    <row r="214" spans="1:13" x14ac:dyDescent="0.2">
      <c r="A214" s="8"/>
      <c r="B214" s="18"/>
      <c r="C214" s="18"/>
      <c r="D214" s="18"/>
      <c r="E214" s="18"/>
      <c r="F214" s="18"/>
      <c r="G214" s="18"/>
      <c r="H214" s="18"/>
      <c r="I214" s="18"/>
      <c r="J214" s="18"/>
      <c r="K214" s="18"/>
      <c r="L214" s="18"/>
      <c r="M214" s="18"/>
    </row>
    <row r="215" spans="1:13" x14ac:dyDescent="0.2">
      <c r="A215" s="8"/>
      <c r="B215" s="18"/>
      <c r="C215" s="18"/>
      <c r="D215" s="18"/>
      <c r="E215" s="18"/>
      <c r="F215" s="18"/>
      <c r="G215" s="18"/>
      <c r="H215" s="18"/>
      <c r="I215" s="18"/>
      <c r="J215" s="18"/>
      <c r="K215" s="18"/>
      <c r="L215" s="18"/>
      <c r="M215" s="18"/>
    </row>
    <row r="216" spans="1:13" x14ac:dyDescent="0.2">
      <c r="A216" s="8"/>
      <c r="B216" s="18"/>
      <c r="C216" s="18"/>
      <c r="D216" s="18"/>
      <c r="E216" s="18"/>
      <c r="F216" s="18"/>
      <c r="G216" s="18"/>
      <c r="H216" s="18"/>
      <c r="I216" s="18"/>
      <c r="J216" s="18"/>
      <c r="K216" s="18"/>
      <c r="L216" s="18"/>
      <c r="M216" s="18"/>
    </row>
    <row r="217" spans="1:13" x14ac:dyDescent="0.2">
      <c r="A217" s="8"/>
      <c r="B217" s="18"/>
      <c r="C217" s="18"/>
      <c r="D217" s="18"/>
      <c r="E217" s="18"/>
      <c r="F217" s="18"/>
      <c r="G217" s="18"/>
      <c r="H217" s="18"/>
      <c r="I217" s="18"/>
      <c r="J217" s="18"/>
      <c r="K217" s="18"/>
      <c r="L217" s="18"/>
      <c r="M217" s="18"/>
    </row>
    <row r="218" spans="1:13" x14ac:dyDescent="0.2">
      <c r="A218" s="8"/>
      <c r="B218" s="18"/>
      <c r="C218" s="18"/>
      <c r="D218" s="18"/>
      <c r="E218" s="18"/>
      <c r="F218" s="18"/>
      <c r="G218" s="18"/>
      <c r="H218" s="18"/>
      <c r="I218" s="18"/>
      <c r="J218" s="18"/>
      <c r="K218" s="18"/>
      <c r="L218" s="18"/>
      <c r="M218" s="18"/>
    </row>
    <row r="219" spans="1:13" x14ac:dyDescent="0.2">
      <c r="A219" s="8"/>
      <c r="B219" s="18"/>
      <c r="C219" s="18"/>
      <c r="D219" s="18"/>
      <c r="E219" s="18"/>
      <c r="F219" s="18"/>
      <c r="G219" s="18"/>
      <c r="H219" s="18"/>
      <c r="I219" s="18"/>
      <c r="J219" s="18"/>
      <c r="K219" s="18"/>
      <c r="L219" s="18"/>
      <c r="M219" s="18"/>
    </row>
    <row r="220" spans="1:13" x14ac:dyDescent="0.2">
      <c r="A220" s="8"/>
      <c r="B220" s="18"/>
      <c r="C220" s="18"/>
      <c r="D220" s="18"/>
      <c r="E220" s="18"/>
      <c r="F220" s="18"/>
      <c r="G220" s="18"/>
      <c r="H220" s="18"/>
      <c r="I220" s="18"/>
      <c r="J220" s="18"/>
      <c r="K220" s="18"/>
      <c r="L220" s="18"/>
      <c r="M220" s="18"/>
    </row>
    <row r="221" spans="1:13" x14ac:dyDescent="0.2">
      <c r="A221" s="8"/>
      <c r="B221" s="18"/>
      <c r="C221" s="18"/>
      <c r="D221" s="18"/>
      <c r="E221" s="18"/>
      <c r="F221" s="18"/>
      <c r="G221" s="18"/>
      <c r="H221" s="18"/>
      <c r="I221" s="18"/>
      <c r="J221" s="18"/>
      <c r="K221" s="18"/>
      <c r="L221" s="18"/>
      <c r="M221" s="18"/>
    </row>
    <row r="222" spans="1:13" x14ac:dyDescent="0.2">
      <c r="A222" s="8"/>
      <c r="B222" s="18"/>
      <c r="C222" s="18"/>
      <c r="D222" s="18"/>
      <c r="E222" s="18"/>
      <c r="F222" s="18"/>
      <c r="G222" s="18"/>
      <c r="H222" s="18"/>
      <c r="I222" s="18"/>
      <c r="J222" s="18"/>
      <c r="K222" s="18"/>
      <c r="L222" s="18"/>
      <c r="M222" s="18"/>
    </row>
    <row r="223" spans="1:13" x14ac:dyDescent="0.2">
      <c r="A223" s="8"/>
      <c r="B223" s="18"/>
      <c r="C223" s="18"/>
      <c r="D223" s="18"/>
      <c r="E223" s="18"/>
      <c r="F223" s="18"/>
      <c r="G223" s="18"/>
      <c r="H223" s="18"/>
      <c r="I223" s="18"/>
      <c r="J223" s="18"/>
      <c r="K223" s="18"/>
      <c r="L223" s="18"/>
      <c r="M223" s="18"/>
    </row>
    <row r="224" spans="1:13" x14ac:dyDescent="0.2">
      <c r="A224" s="8"/>
      <c r="B224" s="18"/>
      <c r="C224" s="18"/>
      <c r="D224" s="18"/>
      <c r="E224" s="18"/>
      <c r="F224" s="18"/>
      <c r="G224" s="18"/>
      <c r="H224" s="18"/>
      <c r="I224" s="18"/>
      <c r="J224" s="18"/>
      <c r="K224" s="18"/>
      <c r="L224" s="18"/>
      <c r="M224" s="18"/>
    </row>
    <row r="225" spans="1:13" x14ac:dyDescent="0.2">
      <c r="A225" s="8"/>
      <c r="B225" s="18"/>
      <c r="C225" s="18"/>
      <c r="D225" s="18"/>
      <c r="E225" s="18"/>
      <c r="F225" s="18"/>
      <c r="G225" s="18"/>
      <c r="H225" s="18"/>
      <c r="I225" s="18"/>
      <c r="J225" s="18"/>
      <c r="K225" s="18"/>
      <c r="L225" s="18"/>
      <c r="M225" s="18"/>
    </row>
    <row r="226" spans="1:13" x14ac:dyDescent="0.2">
      <c r="A226" s="8"/>
      <c r="B226" s="18"/>
      <c r="C226" s="18"/>
      <c r="D226" s="18"/>
      <c r="E226" s="18"/>
      <c r="F226" s="18"/>
      <c r="G226" s="18"/>
      <c r="H226" s="18"/>
      <c r="I226" s="18"/>
      <c r="J226" s="18"/>
      <c r="K226" s="18"/>
      <c r="L226" s="18"/>
      <c r="M226" s="18"/>
    </row>
    <row r="227" spans="1:13" x14ac:dyDescent="0.2">
      <c r="A227" s="8"/>
      <c r="B227" s="18"/>
      <c r="C227" s="18"/>
      <c r="D227" s="18"/>
      <c r="E227" s="18"/>
      <c r="F227" s="18"/>
      <c r="G227" s="18"/>
      <c r="H227" s="18"/>
      <c r="I227" s="18"/>
      <c r="J227" s="18"/>
      <c r="K227" s="18"/>
      <c r="L227" s="18"/>
      <c r="M227" s="18"/>
    </row>
    <row r="228" spans="1:13" x14ac:dyDescent="0.2">
      <c r="A228" s="8"/>
      <c r="B228" s="18"/>
      <c r="C228" s="18"/>
      <c r="D228" s="18"/>
      <c r="E228" s="18"/>
      <c r="F228" s="18"/>
      <c r="G228" s="18"/>
      <c r="H228" s="18"/>
      <c r="I228" s="18"/>
      <c r="J228" s="18"/>
      <c r="K228" s="18"/>
      <c r="L228" s="18"/>
      <c r="M228" s="18"/>
    </row>
    <row r="229" spans="1:13" x14ac:dyDescent="0.2">
      <c r="A229" s="8"/>
      <c r="B229" s="18"/>
      <c r="C229" s="18"/>
      <c r="D229" s="18"/>
      <c r="E229" s="18"/>
      <c r="F229" s="18"/>
      <c r="G229" s="18"/>
      <c r="H229" s="18"/>
      <c r="I229" s="18"/>
      <c r="J229" s="18"/>
      <c r="K229" s="18"/>
      <c r="L229" s="18"/>
      <c r="M229" s="18"/>
    </row>
    <row r="230" spans="1:13" x14ac:dyDescent="0.2">
      <c r="A230" s="8"/>
      <c r="B230" s="18"/>
      <c r="C230" s="18"/>
      <c r="D230" s="18"/>
      <c r="E230" s="18"/>
      <c r="F230" s="18"/>
      <c r="G230" s="18"/>
      <c r="H230" s="18"/>
      <c r="I230" s="18"/>
      <c r="J230" s="18"/>
      <c r="K230" s="18"/>
      <c r="L230" s="18"/>
      <c r="M230" s="18"/>
    </row>
    <row r="231" spans="1:13" x14ac:dyDescent="0.2">
      <c r="A231" s="8"/>
      <c r="B231" s="18"/>
      <c r="C231" s="18"/>
      <c r="D231" s="18"/>
      <c r="E231" s="18"/>
      <c r="F231" s="18"/>
      <c r="G231" s="18"/>
      <c r="H231" s="18"/>
      <c r="I231" s="18"/>
      <c r="J231" s="18"/>
      <c r="K231" s="18"/>
      <c r="L231" s="18"/>
      <c r="M231" s="18"/>
    </row>
    <row r="232" spans="1:13" x14ac:dyDescent="0.2">
      <c r="A232" s="8"/>
      <c r="B232" s="18"/>
      <c r="C232" s="18"/>
      <c r="D232" s="18"/>
      <c r="E232" s="18"/>
      <c r="F232" s="18"/>
      <c r="G232" s="18"/>
      <c r="H232" s="18"/>
      <c r="I232" s="18"/>
      <c r="J232" s="18"/>
      <c r="K232" s="18"/>
      <c r="L232" s="18"/>
      <c r="M232" s="18"/>
    </row>
    <row r="233" spans="1:13" x14ac:dyDescent="0.2">
      <c r="A233" s="8"/>
      <c r="B233" s="18"/>
      <c r="C233" s="18"/>
      <c r="D233" s="18"/>
      <c r="E233" s="18"/>
      <c r="F233" s="18"/>
      <c r="G233" s="18"/>
      <c r="H233" s="18"/>
      <c r="I233" s="18"/>
      <c r="J233" s="18"/>
      <c r="K233" s="18"/>
      <c r="L233" s="18"/>
      <c r="M233" s="18"/>
    </row>
    <row r="234" spans="1:13" x14ac:dyDescent="0.2">
      <c r="A234" s="8"/>
      <c r="B234" s="18"/>
      <c r="C234" s="18"/>
      <c r="D234" s="18"/>
      <c r="E234" s="18"/>
      <c r="F234" s="18"/>
      <c r="G234" s="18"/>
      <c r="H234" s="18"/>
      <c r="I234" s="18"/>
      <c r="J234" s="18"/>
      <c r="K234" s="18"/>
      <c r="L234" s="18"/>
      <c r="M234" s="18"/>
    </row>
    <row r="235" spans="1:13" x14ac:dyDescent="0.2">
      <c r="A235" s="8"/>
      <c r="B235" s="18"/>
      <c r="C235" s="18"/>
      <c r="D235" s="18"/>
      <c r="E235" s="18"/>
      <c r="F235" s="18"/>
      <c r="G235" s="18"/>
      <c r="H235" s="18"/>
      <c r="I235" s="18"/>
      <c r="J235" s="18"/>
      <c r="K235" s="18"/>
      <c r="L235" s="18"/>
      <c r="M235" s="18"/>
    </row>
    <row r="236" spans="1:13" x14ac:dyDescent="0.2">
      <c r="A236" s="8"/>
      <c r="B236" s="18"/>
      <c r="C236" s="18"/>
      <c r="D236" s="18"/>
      <c r="E236" s="18"/>
      <c r="F236" s="18"/>
      <c r="G236" s="18"/>
      <c r="H236" s="18"/>
      <c r="I236" s="18"/>
      <c r="J236" s="18"/>
      <c r="K236" s="18"/>
      <c r="L236" s="18"/>
      <c r="M236" s="18"/>
    </row>
    <row r="237" spans="1:13" x14ac:dyDescent="0.2">
      <c r="A237" s="8"/>
      <c r="B237" s="18"/>
      <c r="C237" s="18"/>
      <c r="D237" s="18"/>
      <c r="E237" s="18"/>
      <c r="F237" s="18"/>
      <c r="G237" s="18"/>
      <c r="H237" s="18"/>
      <c r="I237" s="18"/>
      <c r="J237" s="18"/>
      <c r="K237" s="18"/>
      <c r="L237" s="18"/>
      <c r="M237" s="18"/>
    </row>
    <row r="238" spans="1:13" x14ac:dyDescent="0.2">
      <c r="A238" s="8"/>
      <c r="B238" s="18"/>
      <c r="C238" s="18"/>
      <c r="D238" s="18"/>
      <c r="E238" s="18"/>
      <c r="F238" s="18"/>
      <c r="G238" s="18"/>
      <c r="H238" s="18"/>
      <c r="I238" s="18"/>
      <c r="J238" s="18"/>
      <c r="K238" s="18"/>
      <c r="L238" s="18"/>
      <c r="M238" s="18"/>
    </row>
    <row r="239" spans="1:13" x14ac:dyDescent="0.2">
      <c r="A239" s="8"/>
      <c r="B239" s="18"/>
      <c r="C239" s="18"/>
      <c r="D239" s="18"/>
      <c r="E239" s="18"/>
      <c r="F239" s="18"/>
      <c r="G239" s="18"/>
      <c r="H239" s="18"/>
      <c r="I239" s="18"/>
      <c r="J239" s="18"/>
      <c r="K239" s="18"/>
      <c r="L239" s="18"/>
      <c r="M239" s="18"/>
    </row>
    <row r="240" spans="1:13" x14ac:dyDescent="0.2">
      <c r="A240" s="8"/>
      <c r="B240" s="18"/>
      <c r="C240" s="18"/>
      <c r="D240" s="18"/>
      <c r="E240" s="18"/>
      <c r="F240" s="18"/>
      <c r="G240" s="18"/>
      <c r="H240" s="18"/>
      <c r="I240" s="18"/>
      <c r="J240" s="18"/>
      <c r="K240" s="18"/>
      <c r="L240" s="18"/>
      <c r="M240" s="18"/>
    </row>
    <row r="241" spans="1:13" x14ac:dyDescent="0.2">
      <c r="A241" s="8"/>
      <c r="B241" s="18"/>
      <c r="C241" s="18"/>
      <c r="D241" s="18"/>
      <c r="E241" s="18"/>
      <c r="F241" s="18"/>
      <c r="G241" s="18"/>
      <c r="H241" s="18"/>
      <c r="I241" s="18"/>
      <c r="J241" s="18"/>
      <c r="K241" s="18"/>
      <c r="L241" s="18"/>
      <c r="M241" s="18"/>
    </row>
    <row r="242" spans="1:13" x14ac:dyDescent="0.2">
      <c r="A242" s="8"/>
      <c r="B242" s="18"/>
      <c r="C242" s="18"/>
      <c r="D242" s="18"/>
      <c r="E242" s="18"/>
      <c r="F242" s="18"/>
      <c r="G242" s="18"/>
      <c r="H242" s="18"/>
      <c r="I242" s="18"/>
      <c r="J242" s="18"/>
      <c r="K242" s="18"/>
      <c r="L242" s="18"/>
      <c r="M242" s="18"/>
    </row>
    <row r="243" spans="1:13" x14ac:dyDescent="0.2">
      <c r="A243" s="8"/>
      <c r="B243" s="18"/>
      <c r="C243" s="18"/>
      <c r="D243" s="18"/>
      <c r="E243" s="18"/>
      <c r="F243" s="18"/>
      <c r="G243" s="18"/>
      <c r="H243" s="18"/>
      <c r="I243" s="18"/>
      <c r="J243" s="18"/>
      <c r="K243" s="18"/>
      <c r="L243" s="18"/>
      <c r="M243" s="18"/>
    </row>
    <row r="244" spans="1:13" x14ac:dyDescent="0.2">
      <c r="A244" s="8"/>
      <c r="B244" s="18"/>
      <c r="C244" s="18"/>
      <c r="D244" s="18"/>
      <c r="E244" s="18"/>
      <c r="F244" s="18"/>
      <c r="G244" s="18"/>
      <c r="H244" s="18"/>
      <c r="I244" s="18"/>
      <c r="J244" s="18"/>
      <c r="K244" s="18"/>
      <c r="L244" s="18"/>
      <c r="M244" s="18"/>
    </row>
    <row r="245" spans="1:13" x14ac:dyDescent="0.2">
      <c r="A245" s="8"/>
      <c r="B245" s="18"/>
      <c r="C245" s="18"/>
      <c r="D245" s="18"/>
      <c r="E245" s="18"/>
      <c r="F245" s="18"/>
      <c r="G245" s="18"/>
      <c r="H245" s="18"/>
      <c r="I245" s="18"/>
      <c r="J245" s="18"/>
      <c r="K245" s="18"/>
      <c r="L245" s="18"/>
      <c r="M245" s="18"/>
    </row>
    <row r="246" spans="1:13" x14ac:dyDescent="0.2">
      <c r="A246" s="8"/>
      <c r="B246" s="18"/>
      <c r="C246" s="18"/>
      <c r="D246" s="18"/>
      <c r="E246" s="18"/>
      <c r="F246" s="18"/>
      <c r="G246" s="18"/>
      <c r="H246" s="18"/>
      <c r="I246" s="18"/>
      <c r="J246" s="18"/>
      <c r="K246" s="18"/>
      <c r="L246" s="18"/>
      <c r="M246" s="18"/>
    </row>
    <row r="247" spans="1:13" x14ac:dyDescent="0.2">
      <c r="A247" s="8"/>
      <c r="B247" s="18"/>
      <c r="C247" s="18"/>
      <c r="D247" s="18"/>
      <c r="E247" s="18"/>
      <c r="F247" s="18"/>
      <c r="G247" s="18"/>
      <c r="H247" s="18"/>
      <c r="I247" s="18"/>
      <c r="J247" s="18"/>
      <c r="K247" s="18"/>
      <c r="L247" s="18"/>
      <c r="M247" s="18"/>
    </row>
    <row r="248" spans="1:13" x14ac:dyDescent="0.2">
      <c r="A248" s="8"/>
      <c r="B248" s="18"/>
      <c r="C248" s="18"/>
      <c r="D248" s="18"/>
      <c r="E248" s="18"/>
      <c r="F248" s="18"/>
      <c r="G248" s="18"/>
      <c r="H248" s="18"/>
      <c r="I248" s="18"/>
      <c r="J248" s="18"/>
      <c r="K248" s="18"/>
      <c r="L248" s="18"/>
      <c r="M248" s="18"/>
    </row>
    <row r="249" spans="1:13" x14ac:dyDescent="0.2">
      <c r="A249" s="8"/>
      <c r="B249" s="18"/>
      <c r="C249" s="18"/>
      <c r="D249" s="18"/>
      <c r="E249" s="18"/>
      <c r="F249" s="18"/>
      <c r="G249" s="18"/>
      <c r="H249" s="18"/>
      <c r="I249" s="18"/>
      <c r="J249" s="18"/>
      <c r="K249" s="18"/>
      <c r="L249" s="18"/>
      <c r="M249" s="18"/>
    </row>
    <row r="250" spans="1:13" x14ac:dyDescent="0.2">
      <c r="A250" s="8"/>
      <c r="B250" s="18"/>
      <c r="C250" s="18"/>
      <c r="D250" s="18"/>
      <c r="E250" s="18"/>
      <c r="F250" s="18"/>
      <c r="G250" s="18"/>
      <c r="H250" s="18"/>
      <c r="I250" s="18"/>
      <c r="J250" s="18"/>
      <c r="K250" s="18"/>
      <c r="L250" s="18"/>
      <c r="M250" s="18"/>
    </row>
    <row r="251" spans="1:13" x14ac:dyDescent="0.2">
      <c r="A251" s="8"/>
      <c r="B251" s="18"/>
      <c r="C251" s="18"/>
      <c r="D251" s="18"/>
      <c r="E251" s="18"/>
      <c r="F251" s="18"/>
      <c r="G251" s="18"/>
      <c r="H251" s="18"/>
      <c r="I251" s="18"/>
      <c r="J251" s="18"/>
      <c r="K251" s="18"/>
      <c r="L251" s="18"/>
      <c r="M251" s="18"/>
    </row>
    <row r="252" spans="1:13" x14ac:dyDescent="0.2">
      <c r="A252" s="8"/>
      <c r="B252" s="18"/>
      <c r="C252" s="18"/>
      <c r="D252" s="18"/>
      <c r="E252" s="18"/>
      <c r="F252" s="18"/>
      <c r="G252" s="18"/>
      <c r="H252" s="18"/>
      <c r="I252" s="18"/>
      <c r="J252" s="18"/>
      <c r="K252" s="18"/>
      <c r="L252" s="18"/>
      <c r="M252" s="18"/>
    </row>
    <row r="253" spans="1:13" x14ac:dyDescent="0.2">
      <c r="A253" s="8"/>
      <c r="B253" s="18"/>
      <c r="C253" s="18"/>
      <c r="D253" s="18"/>
      <c r="E253" s="18"/>
      <c r="F253" s="18"/>
      <c r="G253" s="18"/>
      <c r="H253" s="18"/>
      <c r="I253" s="18"/>
      <c r="J253" s="18"/>
      <c r="K253" s="18"/>
      <c r="L253" s="18"/>
      <c r="M253" s="18"/>
    </row>
    <row r="254" spans="1:13" x14ac:dyDescent="0.2">
      <c r="A254" s="8"/>
      <c r="B254" s="18"/>
      <c r="C254" s="18"/>
      <c r="D254" s="18"/>
      <c r="E254" s="18"/>
      <c r="F254" s="18"/>
      <c r="G254" s="18"/>
      <c r="H254" s="18"/>
      <c r="I254" s="18"/>
      <c r="J254" s="18"/>
      <c r="K254" s="18"/>
      <c r="L254" s="18"/>
      <c r="M254" s="18"/>
    </row>
    <row r="255" spans="1:13" x14ac:dyDescent="0.2">
      <c r="A255" s="8"/>
      <c r="B255" s="18"/>
      <c r="C255" s="18"/>
      <c r="D255" s="18"/>
      <c r="E255" s="18"/>
      <c r="F255" s="18"/>
      <c r="G255" s="18"/>
      <c r="H255" s="18"/>
      <c r="I255" s="18"/>
      <c r="J255" s="18"/>
      <c r="K255" s="18"/>
      <c r="L255" s="18"/>
      <c r="M255" s="18"/>
    </row>
    <row r="256" spans="1:13" x14ac:dyDescent="0.2">
      <c r="A256" s="8"/>
      <c r="B256" s="18"/>
      <c r="C256" s="18"/>
      <c r="D256" s="18"/>
      <c r="E256" s="18"/>
      <c r="F256" s="18"/>
      <c r="G256" s="18"/>
      <c r="H256" s="18"/>
      <c r="I256" s="18"/>
      <c r="J256" s="18"/>
      <c r="K256" s="18"/>
      <c r="L256" s="18"/>
      <c r="M256" s="18"/>
    </row>
    <row r="257" spans="1:13" x14ac:dyDescent="0.2">
      <c r="A257" s="8"/>
      <c r="B257" s="18"/>
      <c r="C257" s="18"/>
      <c r="D257" s="18"/>
      <c r="E257" s="18"/>
      <c r="F257" s="18"/>
      <c r="G257" s="18"/>
      <c r="H257" s="18"/>
      <c r="I257" s="18"/>
      <c r="J257" s="18"/>
      <c r="K257" s="18"/>
      <c r="L257" s="18"/>
      <c r="M257" s="18"/>
    </row>
    <row r="258" spans="1:13" x14ac:dyDescent="0.2">
      <c r="A258" s="8"/>
      <c r="B258" s="18"/>
      <c r="C258" s="18"/>
      <c r="D258" s="18"/>
      <c r="E258" s="18"/>
      <c r="F258" s="18"/>
      <c r="G258" s="18"/>
      <c r="H258" s="18"/>
      <c r="I258" s="18"/>
      <c r="J258" s="18"/>
      <c r="K258" s="18"/>
      <c r="L258" s="18"/>
      <c r="M258" s="18"/>
    </row>
    <row r="259" spans="1:13" x14ac:dyDescent="0.2">
      <c r="A259" s="8"/>
      <c r="B259" s="18"/>
      <c r="C259" s="18"/>
      <c r="D259" s="18"/>
      <c r="E259" s="18"/>
      <c r="F259" s="18"/>
      <c r="G259" s="18"/>
      <c r="H259" s="18"/>
      <c r="I259" s="18"/>
      <c r="J259" s="18"/>
      <c r="K259" s="18"/>
      <c r="L259" s="18"/>
      <c r="M259" s="18"/>
    </row>
    <row r="260" spans="1:13" x14ac:dyDescent="0.2">
      <c r="A260" s="8"/>
      <c r="B260" s="18"/>
      <c r="C260" s="18"/>
      <c r="D260" s="18"/>
      <c r="E260" s="18"/>
      <c r="F260" s="18"/>
      <c r="G260" s="18"/>
      <c r="H260" s="18"/>
      <c r="I260" s="18"/>
      <c r="J260" s="18"/>
      <c r="K260" s="18"/>
      <c r="L260" s="18"/>
      <c r="M260" s="18"/>
    </row>
    <row r="261" spans="1:13" x14ac:dyDescent="0.2">
      <c r="A261" s="8"/>
      <c r="B261" s="18"/>
      <c r="C261" s="18"/>
      <c r="D261" s="18"/>
      <c r="E261" s="18"/>
      <c r="F261" s="18"/>
      <c r="G261" s="18"/>
      <c r="H261" s="18"/>
      <c r="I261" s="18"/>
      <c r="J261" s="18"/>
      <c r="K261" s="18"/>
      <c r="L261" s="18"/>
      <c r="M261" s="18"/>
    </row>
    <row r="262" spans="1:13" x14ac:dyDescent="0.2">
      <c r="A262" s="8"/>
      <c r="B262" s="18"/>
      <c r="C262" s="18"/>
      <c r="D262" s="18"/>
      <c r="E262" s="18"/>
      <c r="F262" s="18"/>
      <c r="G262" s="18"/>
      <c r="H262" s="18"/>
      <c r="I262" s="18"/>
      <c r="J262" s="18"/>
      <c r="K262" s="18"/>
      <c r="L262" s="18"/>
      <c r="M262" s="18"/>
    </row>
    <row r="263" spans="1:13" x14ac:dyDescent="0.2">
      <c r="A263" s="8"/>
      <c r="B263" s="18"/>
      <c r="C263" s="18"/>
      <c r="D263" s="18"/>
      <c r="E263" s="18"/>
      <c r="F263" s="18"/>
      <c r="G263" s="18"/>
      <c r="H263" s="18"/>
      <c r="I263" s="18"/>
      <c r="J263" s="18"/>
      <c r="K263" s="18"/>
      <c r="L263" s="18"/>
      <c r="M263" s="18"/>
    </row>
    <row r="264" spans="1:13" x14ac:dyDescent="0.2">
      <c r="A264" s="8"/>
      <c r="B264" s="18"/>
      <c r="C264" s="18"/>
      <c r="D264" s="18"/>
      <c r="E264" s="18"/>
      <c r="F264" s="18"/>
      <c r="G264" s="18"/>
      <c r="H264" s="18"/>
      <c r="I264" s="18"/>
      <c r="J264" s="18"/>
      <c r="K264" s="18"/>
      <c r="L264" s="18"/>
      <c r="M264" s="18"/>
    </row>
    <row r="265" spans="1:13" x14ac:dyDescent="0.2">
      <c r="A265" s="8"/>
      <c r="B265" s="18"/>
      <c r="C265" s="18"/>
      <c r="D265" s="18"/>
      <c r="E265" s="18"/>
      <c r="F265" s="18"/>
      <c r="G265" s="18"/>
      <c r="H265" s="18"/>
      <c r="I265" s="18"/>
      <c r="J265" s="18"/>
      <c r="K265" s="18"/>
      <c r="L265" s="18"/>
      <c r="M265" s="18"/>
    </row>
    <row r="266" spans="1:13" x14ac:dyDescent="0.2">
      <c r="A266" s="8"/>
      <c r="B266" s="18"/>
      <c r="C266" s="18"/>
      <c r="D266" s="18"/>
      <c r="E266" s="18"/>
      <c r="F266" s="18"/>
      <c r="G266" s="18"/>
      <c r="H266" s="18"/>
      <c r="I266" s="18"/>
      <c r="J266" s="18"/>
      <c r="K266" s="18"/>
      <c r="L266" s="18"/>
      <c r="M266" s="18"/>
    </row>
    <row r="267" spans="1:13" x14ac:dyDescent="0.2">
      <c r="A267" s="8"/>
      <c r="B267" s="18"/>
      <c r="C267" s="18"/>
      <c r="D267" s="18"/>
      <c r="E267" s="18"/>
      <c r="F267" s="18"/>
      <c r="G267" s="18"/>
      <c r="H267" s="18"/>
      <c r="I267" s="18"/>
      <c r="J267" s="18"/>
      <c r="K267" s="18"/>
      <c r="L267" s="18"/>
      <c r="M267" s="18"/>
    </row>
    <row r="268" spans="1:13" x14ac:dyDescent="0.2">
      <c r="A268" s="8"/>
      <c r="B268" s="18"/>
      <c r="C268" s="18"/>
      <c r="D268" s="18"/>
      <c r="E268" s="18"/>
      <c r="F268" s="18"/>
      <c r="G268" s="18"/>
      <c r="H268" s="18"/>
      <c r="I268" s="18"/>
      <c r="J268" s="18"/>
      <c r="K268" s="18"/>
      <c r="L268" s="18"/>
      <c r="M268" s="18"/>
    </row>
    <row r="269" spans="1:13" x14ac:dyDescent="0.2">
      <c r="A269" s="8"/>
      <c r="B269" s="18"/>
      <c r="C269" s="18"/>
      <c r="D269" s="18"/>
      <c r="E269" s="18"/>
      <c r="F269" s="18"/>
      <c r="G269" s="18"/>
      <c r="H269" s="18"/>
      <c r="I269" s="18"/>
      <c r="J269" s="18"/>
      <c r="K269" s="18"/>
      <c r="L269" s="18"/>
      <c r="M269" s="18"/>
    </row>
    <row r="270" spans="1:13" x14ac:dyDescent="0.2">
      <c r="A270" s="8"/>
      <c r="B270" s="18"/>
      <c r="C270" s="18"/>
      <c r="D270" s="18"/>
      <c r="E270" s="18"/>
      <c r="F270" s="18"/>
      <c r="G270" s="18"/>
      <c r="H270" s="18"/>
      <c r="I270" s="18"/>
      <c r="J270" s="18"/>
      <c r="K270" s="18"/>
      <c r="L270" s="18"/>
      <c r="M270" s="18"/>
    </row>
    <row r="271" spans="1:13" x14ac:dyDescent="0.2">
      <c r="A271" s="8"/>
      <c r="B271" s="10"/>
      <c r="C271" s="10"/>
      <c r="D271" s="10"/>
      <c r="E271" s="10"/>
      <c r="F271" s="10"/>
      <c r="G271" s="10"/>
      <c r="H271" s="10"/>
      <c r="I271" s="10"/>
      <c r="J271" s="10"/>
      <c r="K271" s="10"/>
      <c r="L271" s="10"/>
      <c r="M271" s="10"/>
    </row>
    <row r="272" spans="1:13" x14ac:dyDescent="0.2">
      <c r="A272" s="8"/>
      <c r="B272" s="10"/>
      <c r="C272" s="10"/>
      <c r="D272" s="10"/>
      <c r="E272" s="10"/>
      <c r="F272" s="10"/>
      <c r="G272" s="10"/>
      <c r="H272" s="10"/>
      <c r="I272" s="10"/>
      <c r="J272" s="10"/>
      <c r="K272" s="10"/>
      <c r="L272" s="10"/>
      <c r="M272" s="10"/>
    </row>
    <row r="273" spans="1:13" x14ac:dyDescent="0.2">
      <c r="A273" s="8"/>
      <c r="B273" s="10"/>
      <c r="C273" s="10"/>
      <c r="D273" s="10"/>
      <c r="E273" s="10"/>
      <c r="F273" s="10"/>
      <c r="G273" s="10"/>
      <c r="H273" s="10"/>
      <c r="I273" s="10"/>
      <c r="J273" s="10"/>
      <c r="K273" s="10"/>
      <c r="L273" s="10"/>
      <c r="M273" s="10"/>
    </row>
    <row r="274" spans="1:13" x14ac:dyDescent="0.2">
      <c r="A274" s="8"/>
      <c r="B274" s="10"/>
      <c r="C274" s="10"/>
      <c r="D274" s="10"/>
      <c r="E274" s="10"/>
      <c r="F274" s="10"/>
      <c r="G274" s="10"/>
      <c r="H274" s="10"/>
      <c r="I274" s="10"/>
      <c r="J274" s="10"/>
      <c r="K274" s="10"/>
      <c r="L274" s="10"/>
      <c r="M274" s="10"/>
    </row>
    <row r="275" spans="1:13" x14ac:dyDescent="0.2">
      <c r="A275" s="8"/>
      <c r="B275" s="10"/>
      <c r="C275" s="10"/>
      <c r="D275" s="10"/>
      <c r="E275" s="10"/>
      <c r="F275" s="10"/>
      <c r="G275" s="10"/>
      <c r="H275" s="10"/>
      <c r="I275" s="10"/>
      <c r="J275" s="10"/>
      <c r="K275" s="10"/>
      <c r="L275" s="10"/>
      <c r="M275" s="10"/>
    </row>
    <row r="276" spans="1:13" x14ac:dyDescent="0.2">
      <c r="A276" s="8"/>
      <c r="B276" s="10"/>
      <c r="C276" s="10"/>
      <c r="D276" s="10"/>
      <c r="E276" s="10"/>
      <c r="F276" s="10"/>
      <c r="G276" s="10"/>
      <c r="H276" s="10"/>
      <c r="I276" s="10"/>
      <c r="J276" s="10"/>
      <c r="K276" s="10"/>
      <c r="L276" s="10"/>
      <c r="M276" s="10"/>
    </row>
    <row r="277" spans="1:13" x14ac:dyDescent="0.2">
      <c r="A277" s="8"/>
      <c r="B277" s="10"/>
      <c r="C277" s="10"/>
      <c r="D277" s="10"/>
      <c r="E277" s="10"/>
      <c r="F277" s="10"/>
      <c r="G277" s="10"/>
      <c r="H277" s="10"/>
      <c r="I277" s="10"/>
      <c r="J277" s="10"/>
      <c r="K277" s="10"/>
      <c r="L277" s="10"/>
      <c r="M277" s="10"/>
    </row>
    <row r="278" spans="1:13" x14ac:dyDescent="0.2">
      <c r="A278" s="8"/>
      <c r="B278" s="10"/>
      <c r="C278" s="10"/>
      <c r="D278" s="10"/>
      <c r="E278" s="10"/>
      <c r="F278" s="10"/>
      <c r="G278" s="10"/>
      <c r="H278" s="10"/>
      <c r="I278" s="10"/>
      <c r="J278" s="10"/>
      <c r="K278" s="10"/>
      <c r="L278" s="10"/>
      <c r="M278" s="10"/>
    </row>
    <row r="279" spans="1:13" x14ac:dyDescent="0.2">
      <c r="A279" s="8"/>
      <c r="B279" s="10"/>
      <c r="C279" s="10"/>
      <c r="D279" s="10"/>
      <c r="E279" s="10"/>
      <c r="F279" s="10"/>
      <c r="G279" s="10"/>
      <c r="H279" s="10"/>
      <c r="I279" s="10"/>
      <c r="J279" s="10"/>
      <c r="K279" s="10"/>
      <c r="L279" s="10"/>
      <c r="M279" s="10"/>
    </row>
    <row r="280" spans="1:13" x14ac:dyDescent="0.2">
      <c r="A280" s="8"/>
      <c r="B280" s="10"/>
      <c r="C280" s="10"/>
      <c r="D280" s="10"/>
      <c r="E280" s="10"/>
      <c r="F280" s="10"/>
      <c r="G280" s="10"/>
      <c r="H280" s="10"/>
      <c r="I280" s="10"/>
      <c r="J280" s="10"/>
      <c r="K280" s="10"/>
      <c r="L280" s="10"/>
      <c r="M280" s="10"/>
    </row>
    <row r="281" spans="1:13" x14ac:dyDescent="0.2">
      <c r="A281" s="8"/>
      <c r="B281" s="10"/>
      <c r="C281" s="10"/>
      <c r="D281" s="10"/>
      <c r="E281" s="10"/>
      <c r="F281" s="10"/>
      <c r="G281" s="10"/>
      <c r="H281" s="10"/>
      <c r="I281" s="10"/>
      <c r="J281" s="10"/>
      <c r="K281" s="10"/>
      <c r="L281" s="10"/>
      <c r="M281" s="10"/>
    </row>
    <row r="282" spans="1:13" x14ac:dyDescent="0.2">
      <c r="A282" s="8"/>
      <c r="B282" s="10"/>
      <c r="C282" s="10"/>
      <c r="D282" s="10"/>
      <c r="E282" s="10"/>
      <c r="F282" s="10"/>
      <c r="G282" s="10"/>
      <c r="H282" s="10"/>
      <c r="I282" s="10"/>
      <c r="J282" s="10"/>
      <c r="K282" s="10"/>
      <c r="L282" s="10"/>
      <c r="M282" s="10"/>
    </row>
    <row r="283" spans="1:13" x14ac:dyDescent="0.2">
      <c r="A283" s="8"/>
      <c r="B283" s="10"/>
      <c r="C283" s="10"/>
      <c r="D283" s="10"/>
      <c r="E283" s="10"/>
      <c r="F283" s="10"/>
      <c r="G283" s="10"/>
      <c r="H283" s="10"/>
      <c r="I283" s="10"/>
      <c r="J283" s="10"/>
      <c r="K283" s="10"/>
      <c r="L283" s="10"/>
      <c r="M283" s="10"/>
    </row>
    <row r="284" spans="1:13" x14ac:dyDescent="0.2">
      <c r="A284" s="8"/>
      <c r="B284" s="10"/>
      <c r="C284" s="10"/>
      <c r="D284" s="10"/>
      <c r="E284" s="10"/>
      <c r="F284" s="10"/>
      <c r="G284" s="10"/>
      <c r="H284" s="10"/>
      <c r="I284" s="10"/>
      <c r="J284" s="10"/>
      <c r="K284" s="10"/>
      <c r="L284" s="10"/>
      <c r="M284" s="10"/>
    </row>
    <row r="285" spans="1:13" x14ac:dyDescent="0.2">
      <c r="A285" s="8"/>
      <c r="B285" s="10"/>
      <c r="C285" s="10"/>
      <c r="D285" s="10"/>
      <c r="E285" s="10"/>
      <c r="F285" s="10"/>
      <c r="G285" s="10"/>
      <c r="H285" s="10"/>
      <c r="I285" s="10"/>
      <c r="J285" s="10"/>
      <c r="K285" s="10"/>
      <c r="L285" s="10"/>
      <c r="M285" s="10"/>
    </row>
    <row r="286" spans="1:13" x14ac:dyDescent="0.2">
      <c r="A286" s="8"/>
      <c r="B286" s="10"/>
      <c r="C286" s="10"/>
      <c r="D286" s="10"/>
      <c r="E286" s="10"/>
      <c r="F286" s="10"/>
      <c r="G286" s="10"/>
      <c r="H286" s="10"/>
      <c r="I286" s="10"/>
      <c r="J286" s="10"/>
      <c r="K286" s="10"/>
      <c r="L286" s="10"/>
      <c r="M286" s="10"/>
    </row>
    <row r="287" spans="1:13" x14ac:dyDescent="0.2">
      <c r="A287" s="8"/>
      <c r="B287" s="10"/>
      <c r="C287" s="10"/>
      <c r="D287" s="10"/>
      <c r="E287" s="10"/>
      <c r="F287" s="10"/>
      <c r="G287" s="10"/>
      <c r="H287" s="10"/>
      <c r="I287" s="10"/>
      <c r="J287" s="10"/>
      <c r="K287" s="10"/>
      <c r="L287" s="10"/>
      <c r="M287" s="10"/>
    </row>
    <row r="288" spans="1:13" x14ac:dyDescent="0.2">
      <c r="A288" s="8"/>
      <c r="B288" s="10"/>
      <c r="C288" s="10"/>
      <c r="D288" s="10"/>
      <c r="E288" s="10"/>
      <c r="F288" s="10"/>
      <c r="G288" s="10"/>
      <c r="H288" s="10"/>
      <c r="I288" s="10"/>
      <c r="J288" s="10"/>
      <c r="K288" s="10"/>
      <c r="L288" s="10"/>
      <c r="M288" s="10"/>
    </row>
    <row r="289" spans="1:13" x14ac:dyDescent="0.2">
      <c r="A289" s="8"/>
      <c r="B289" s="10"/>
      <c r="C289" s="10"/>
      <c r="D289" s="10"/>
      <c r="E289" s="10"/>
      <c r="F289" s="10"/>
      <c r="G289" s="10"/>
      <c r="H289" s="10"/>
      <c r="I289" s="10"/>
      <c r="J289" s="10"/>
      <c r="K289" s="10"/>
      <c r="L289" s="10"/>
      <c r="M289" s="10"/>
    </row>
    <row r="290" spans="1:13" x14ac:dyDescent="0.2">
      <c r="A290" s="8"/>
      <c r="B290" s="10"/>
      <c r="C290" s="10"/>
      <c r="D290" s="10"/>
      <c r="E290" s="10"/>
      <c r="F290" s="10"/>
      <c r="G290" s="10"/>
      <c r="H290" s="10"/>
      <c r="I290" s="10"/>
      <c r="J290" s="10"/>
      <c r="K290" s="10"/>
      <c r="L290" s="10"/>
      <c r="M290" s="10"/>
    </row>
    <row r="291" spans="1:13" x14ac:dyDescent="0.2">
      <c r="A291" s="8"/>
      <c r="B291" s="10"/>
      <c r="C291" s="10"/>
      <c r="D291" s="10"/>
      <c r="E291" s="10"/>
      <c r="F291" s="10"/>
      <c r="G291" s="10"/>
      <c r="H291" s="10"/>
      <c r="I291" s="10"/>
      <c r="J291" s="10"/>
      <c r="K291" s="10"/>
      <c r="L291" s="10"/>
      <c r="M291" s="10"/>
    </row>
    <row r="292" spans="1:13" x14ac:dyDescent="0.2">
      <c r="A292" s="8"/>
      <c r="B292" s="10"/>
      <c r="C292" s="10"/>
      <c r="D292" s="10"/>
      <c r="E292" s="10"/>
      <c r="F292" s="10"/>
      <c r="G292" s="10"/>
      <c r="H292" s="10"/>
      <c r="I292" s="10"/>
      <c r="J292" s="10"/>
      <c r="K292" s="10"/>
      <c r="L292" s="10"/>
      <c r="M292" s="10"/>
    </row>
    <row r="293" spans="1:13" x14ac:dyDescent="0.2">
      <c r="A293" s="8"/>
      <c r="B293" s="10"/>
      <c r="C293" s="10"/>
      <c r="D293" s="10"/>
      <c r="E293" s="10"/>
      <c r="F293" s="10"/>
      <c r="G293" s="10"/>
      <c r="H293" s="10"/>
      <c r="I293" s="10"/>
      <c r="J293" s="10"/>
      <c r="K293" s="10"/>
      <c r="L293" s="10"/>
      <c r="M293" s="10"/>
    </row>
    <row r="294" spans="1:13" x14ac:dyDescent="0.2">
      <c r="A294" s="8"/>
      <c r="B294" s="10"/>
      <c r="C294" s="10"/>
      <c r="D294" s="10"/>
      <c r="E294" s="10"/>
      <c r="F294" s="10"/>
      <c r="G294" s="10"/>
      <c r="H294" s="10"/>
      <c r="I294" s="10"/>
      <c r="J294" s="10"/>
      <c r="K294" s="10"/>
      <c r="L294" s="10"/>
      <c r="M294" s="10"/>
    </row>
    <row r="295" spans="1:13" x14ac:dyDescent="0.2">
      <c r="A295" s="8"/>
      <c r="B295" s="10"/>
      <c r="C295" s="10"/>
      <c r="D295" s="10"/>
      <c r="E295" s="10"/>
      <c r="F295" s="10"/>
      <c r="G295" s="10"/>
      <c r="H295" s="10"/>
      <c r="I295" s="10"/>
      <c r="J295" s="10"/>
      <c r="K295" s="10"/>
      <c r="L295" s="10"/>
      <c r="M295" s="10"/>
    </row>
    <row r="296" spans="1:13" x14ac:dyDescent="0.2">
      <c r="A296" s="8"/>
      <c r="B296" s="10"/>
      <c r="C296" s="10"/>
      <c r="D296" s="10"/>
      <c r="E296" s="10"/>
      <c r="F296" s="10"/>
      <c r="G296" s="10"/>
      <c r="H296" s="10"/>
      <c r="I296" s="10"/>
      <c r="J296" s="10"/>
      <c r="K296" s="10"/>
      <c r="L296" s="10"/>
      <c r="M296" s="10"/>
    </row>
    <row r="297" spans="1:13" x14ac:dyDescent="0.2">
      <c r="A297" s="8"/>
      <c r="B297" s="10"/>
      <c r="C297" s="10"/>
      <c r="D297" s="10"/>
      <c r="E297" s="10"/>
      <c r="F297" s="10"/>
      <c r="G297" s="10"/>
      <c r="H297" s="10"/>
      <c r="I297" s="10"/>
      <c r="J297" s="10"/>
      <c r="K297" s="10"/>
      <c r="L297" s="10"/>
      <c r="M297" s="10"/>
    </row>
    <row r="298" spans="1:13" x14ac:dyDescent="0.2">
      <c r="A298" s="8"/>
      <c r="B298" s="10"/>
      <c r="C298" s="10"/>
      <c r="D298" s="10"/>
      <c r="E298" s="10"/>
      <c r="F298" s="10"/>
      <c r="G298" s="10"/>
      <c r="H298" s="10"/>
      <c r="I298" s="10"/>
      <c r="J298" s="10"/>
      <c r="K298" s="10"/>
      <c r="L298" s="10"/>
      <c r="M298" s="10"/>
    </row>
    <row r="299" spans="1:13" x14ac:dyDescent="0.2">
      <c r="A299" s="8"/>
      <c r="B299" s="10"/>
      <c r="C299" s="10"/>
      <c r="D299" s="10"/>
      <c r="E299" s="10"/>
      <c r="F299" s="10"/>
      <c r="G299" s="10"/>
      <c r="H299" s="10"/>
      <c r="I299" s="10"/>
      <c r="J299" s="10"/>
      <c r="K299" s="10"/>
      <c r="L299" s="10"/>
      <c r="M299" s="10"/>
    </row>
    <row r="300" spans="1:13" x14ac:dyDescent="0.2">
      <c r="A300" s="8"/>
      <c r="B300" s="10"/>
      <c r="C300" s="10"/>
      <c r="D300" s="10"/>
      <c r="E300" s="10"/>
      <c r="F300" s="10"/>
      <c r="G300" s="10"/>
      <c r="H300" s="10"/>
      <c r="I300" s="10"/>
      <c r="J300" s="10"/>
      <c r="K300" s="10"/>
      <c r="L300" s="10"/>
      <c r="M300" s="10"/>
    </row>
    <row r="301" spans="1:13" x14ac:dyDescent="0.2">
      <c r="A301" s="8"/>
      <c r="B301" s="10"/>
      <c r="C301" s="10"/>
      <c r="D301" s="10"/>
      <c r="E301" s="10"/>
      <c r="F301" s="10"/>
      <c r="G301" s="10"/>
      <c r="H301" s="10"/>
      <c r="I301" s="10"/>
      <c r="J301" s="10"/>
      <c r="K301" s="10"/>
      <c r="L301" s="10"/>
      <c r="M301" s="10"/>
    </row>
    <row r="302" spans="1:13" x14ac:dyDescent="0.2">
      <c r="A302" s="8"/>
      <c r="B302" s="10"/>
      <c r="C302" s="10"/>
      <c r="D302" s="10"/>
      <c r="E302" s="10"/>
      <c r="F302" s="10"/>
      <c r="G302" s="10"/>
      <c r="H302" s="10"/>
      <c r="I302" s="10"/>
      <c r="J302" s="10"/>
      <c r="K302" s="10"/>
      <c r="L302" s="10"/>
      <c r="M302" s="10"/>
    </row>
    <row r="303" spans="1:13" x14ac:dyDescent="0.2">
      <c r="A303" s="8"/>
      <c r="B303" s="10"/>
      <c r="C303" s="10"/>
      <c r="D303" s="10"/>
      <c r="E303" s="10"/>
      <c r="F303" s="10"/>
      <c r="G303" s="10"/>
      <c r="H303" s="10"/>
      <c r="I303" s="10"/>
      <c r="J303" s="10"/>
      <c r="K303" s="10"/>
      <c r="L303" s="10"/>
      <c r="M303" s="10"/>
    </row>
    <row r="304" spans="1:13" x14ac:dyDescent="0.2">
      <c r="A304" s="8"/>
      <c r="B304" s="10"/>
      <c r="C304" s="10"/>
      <c r="D304" s="10"/>
      <c r="E304" s="10"/>
      <c r="F304" s="10"/>
      <c r="G304" s="10"/>
      <c r="H304" s="10"/>
      <c r="I304" s="10"/>
      <c r="J304" s="10"/>
      <c r="K304" s="10"/>
      <c r="L304" s="10"/>
      <c r="M304" s="10"/>
    </row>
    <row r="305" spans="1:13" x14ac:dyDescent="0.2">
      <c r="A305" s="8"/>
      <c r="B305" s="10"/>
      <c r="C305" s="10"/>
      <c r="D305" s="10"/>
      <c r="E305" s="10"/>
      <c r="F305" s="10"/>
      <c r="G305" s="10"/>
      <c r="H305" s="10"/>
      <c r="I305" s="10"/>
      <c r="J305" s="10"/>
      <c r="K305" s="10"/>
      <c r="L305" s="10"/>
      <c r="M305" s="10"/>
    </row>
    <row r="306" spans="1:13" x14ac:dyDescent="0.2">
      <c r="A306" s="8"/>
      <c r="B306" s="10"/>
      <c r="C306" s="10"/>
      <c r="D306" s="10"/>
      <c r="E306" s="10"/>
      <c r="F306" s="10"/>
      <c r="G306" s="10"/>
      <c r="H306" s="10"/>
      <c r="I306" s="10"/>
      <c r="J306" s="10"/>
      <c r="K306" s="10"/>
      <c r="L306" s="10"/>
      <c r="M306" s="10"/>
    </row>
    <row r="307" spans="1:13" x14ac:dyDescent="0.2">
      <c r="A307" s="8"/>
      <c r="B307" s="10"/>
      <c r="C307" s="10"/>
      <c r="D307" s="10"/>
      <c r="E307" s="10"/>
      <c r="F307" s="10"/>
      <c r="G307" s="10"/>
      <c r="H307" s="10"/>
      <c r="I307" s="10"/>
      <c r="J307" s="10"/>
      <c r="K307" s="10"/>
      <c r="L307" s="10"/>
      <c r="M307" s="10"/>
    </row>
    <row r="308" spans="1:13" x14ac:dyDescent="0.2">
      <c r="A308" s="8"/>
      <c r="B308" s="10"/>
      <c r="C308" s="10"/>
      <c r="D308" s="10"/>
      <c r="E308" s="10"/>
      <c r="F308" s="10"/>
      <c r="G308" s="10"/>
      <c r="H308" s="10"/>
      <c r="I308" s="10"/>
      <c r="J308" s="10"/>
      <c r="K308" s="10"/>
      <c r="L308" s="10"/>
      <c r="M308" s="10"/>
    </row>
    <row r="309" spans="1:13" x14ac:dyDescent="0.2">
      <c r="A309" s="8"/>
      <c r="B309" s="10"/>
      <c r="C309" s="10"/>
      <c r="D309" s="10"/>
      <c r="E309" s="10"/>
      <c r="F309" s="10"/>
      <c r="G309" s="10"/>
      <c r="H309" s="10"/>
      <c r="I309" s="10"/>
      <c r="J309" s="10"/>
      <c r="K309" s="10"/>
      <c r="L309" s="10"/>
      <c r="M309" s="10"/>
    </row>
    <row r="310" spans="1:13" x14ac:dyDescent="0.2">
      <c r="A310" s="8"/>
      <c r="B310" s="10"/>
      <c r="C310" s="10"/>
      <c r="D310" s="10"/>
      <c r="E310" s="10"/>
      <c r="F310" s="10"/>
      <c r="G310" s="10"/>
      <c r="H310" s="10"/>
      <c r="I310" s="10"/>
      <c r="J310" s="10"/>
      <c r="K310" s="10"/>
      <c r="L310" s="10"/>
      <c r="M310" s="10"/>
    </row>
    <row r="311" spans="1:13" x14ac:dyDescent="0.2">
      <c r="A311" s="8"/>
      <c r="B311" s="10"/>
      <c r="C311" s="10"/>
      <c r="D311" s="10"/>
      <c r="E311" s="10"/>
      <c r="F311" s="10"/>
      <c r="G311" s="10"/>
      <c r="H311" s="10"/>
      <c r="I311" s="10"/>
      <c r="J311" s="10"/>
      <c r="K311" s="10"/>
      <c r="L311" s="10"/>
      <c r="M311" s="10"/>
    </row>
    <row r="312" spans="1:13" x14ac:dyDescent="0.2">
      <c r="A312" s="8"/>
      <c r="B312" s="10"/>
      <c r="C312" s="10"/>
      <c r="D312" s="10"/>
      <c r="E312" s="10"/>
      <c r="F312" s="10"/>
      <c r="G312" s="10"/>
      <c r="H312" s="10"/>
      <c r="I312" s="10"/>
      <c r="J312" s="10"/>
      <c r="K312" s="10"/>
      <c r="L312" s="10"/>
      <c r="M312" s="10"/>
    </row>
    <row r="313" spans="1:13" x14ac:dyDescent="0.2">
      <c r="A313" s="8"/>
      <c r="B313" s="10"/>
      <c r="C313" s="10"/>
      <c r="D313" s="10"/>
      <c r="E313" s="10"/>
      <c r="F313" s="10"/>
      <c r="G313" s="10"/>
      <c r="H313" s="10"/>
      <c r="I313" s="10"/>
      <c r="J313" s="10"/>
      <c r="K313" s="10"/>
      <c r="L313" s="10"/>
      <c r="M313" s="10"/>
    </row>
    <row r="340" spans="1:40" x14ac:dyDescent="0.2">
      <c r="A340" t="s">
        <v>52</v>
      </c>
      <c r="B340" s="7" t="e">
        <f t="shared" ref="B340:M340" si="0">AVERAGE(B3:B338)</f>
        <v>#DIV/0!</v>
      </c>
      <c r="C340" s="7" t="e">
        <f t="shared" si="0"/>
        <v>#DIV/0!</v>
      </c>
      <c r="D340" s="7" t="e">
        <f t="shared" si="0"/>
        <v>#DIV/0!</v>
      </c>
      <c r="E340" s="7" t="e">
        <f t="shared" si="0"/>
        <v>#DIV/0!</v>
      </c>
      <c r="F340" s="7" t="e">
        <f t="shared" si="0"/>
        <v>#DIV/0!</v>
      </c>
      <c r="G340" s="7" t="e">
        <f t="shared" si="0"/>
        <v>#DIV/0!</v>
      </c>
      <c r="H340" s="7" t="e">
        <f t="shared" si="0"/>
        <v>#DIV/0!</v>
      </c>
      <c r="I340" s="7" t="e">
        <f t="shared" si="0"/>
        <v>#DIV/0!</v>
      </c>
      <c r="J340" s="7" t="e">
        <f t="shared" si="0"/>
        <v>#DIV/0!</v>
      </c>
      <c r="K340" s="7" t="e">
        <f t="shared" si="0"/>
        <v>#DIV/0!</v>
      </c>
      <c r="L340" s="7" t="e">
        <f t="shared" si="0"/>
        <v>#DIV/0!</v>
      </c>
      <c r="M340" s="7" t="e">
        <f t="shared" si="0"/>
        <v>#DIV/0!</v>
      </c>
      <c r="N340" s="7" t="e">
        <f t="shared" ref="N340:U340" si="1">AVERAGE(N3:N338)</f>
        <v>#DIV/0!</v>
      </c>
      <c r="O340" s="7" t="e">
        <f t="shared" si="1"/>
        <v>#DIV/0!</v>
      </c>
      <c r="P340" s="7" t="e">
        <f t="shared" si="1"/>
        <v>#DIV/0!</v>
      </c>
      <c r="Q340" s="7" t="e">
        <f t="shared" si="1"/>
        <v>#DIV/0!</v>
      </c>
      <c r="R340" s="7" t="e">
        <f t="shared" si="1"/>
        <v>#DIV/0!</v>
      </c>
      <c r="S340" s="7" t="e">
        <f t="shared" si="1"/>
        <v>#DIV/0!</v>
      </c>
      <c r="T340" s="7" t="e">
        <f t="shared" si="1"/>
        <v>#DIV/0!</v>
      </c>
      <c r="U340" s="7" t="e">
        <f t="shared" si="1"/>
        <v>#DIV/0!</v>
      </c>
      <c r="V340" s="7" t="e">
        <f t="shared" ref="V340:AN340" si="2">AVERAGE(V3:V338)</f>
        <v>#DIV/0!</v>
      </c>
      <c r="W340" s="7" t="e">
        <f t="shared" si="2"/>
        <v>#DIV/0!</v>
      </c>
      <c r="X340" s="7" t="e">
        <f t="shared" si="2"/>
        <v>#DIV/0!</v>
      </c>
      <c r="Y340" s="7" t="e">
        <f t="shared" si="2"/>
        <v>#DIV/0!</v>
      </c>
      <c r="Z340" s="7" t="e">
        <f t="shared" si="2"/>
        <v>#DIV/0!</v>
      </c>
      <c r="AA340" s="7" t="e">
        <f t="shared" si="2"/>
        <v>#DIV/0!</v>
      </c>
      <c r="AB340" s="7" t="e">
        <f t="shared" si="2"/>
        <v>#DIV/0!</v>
      </c>
      <c r="AC340" s="7" t="e">
        <f t="shared" si="2"/>
        <v>#DIV/0!</v>
      </c>
      <c r="AD340" s="7" t="e">
        <f t="shared" si="2"/>
        <v>#DIV/0!</v>
      </c>
      <c r="AE340" s="7" t="e">
        <f t="shared" si="2"/>
        <v>#DIV/0!</v>
      </c>
      <c r="AF340" s="7" t="e">
        <f t="shared" si="2"/>
        <v>#DIV/0!</v>
      </c>
      <c r="AG340" s="7" t="e">
        <f t="shared" si="2"/>
        <v>#DIV/0!</v>
      </c>
      <c r="AH340" s="7" t="e">
        <f t="shared" si="2"/>
        <v>#DIV/0!</v>
      </c>
      <c r="AI340" s="7" t="e">
        <f t="shared" si="2"/>
        <v>#DIV/0!</v>
      </c>
      <c r="AJ340" s="7" t="e">
        <f t="shared" si="2"/>
        <v>#DIV/0!</v>
      </c>
      <c r="AK340" s="7" t="e">
        <f t="shared" si="2"/>
        <v>#DIV/0!</v>
      </c>
      <c r="AL340" s="7" t="e">
        <f t="shared" si="2"/>
        <v>#DIV/0!</v>
      </c>
      <c r="AM340" s="7" t="e">
        <f t="shared" si="2"/>
        <v>#DIV/0!</v>
      </c>
      <c r="AN340" s="7" t="e">
        <f t="shared" si="2"/>
        <v>#DIV/0!</v>
      </c>
    </row>
    <row r="341" spans="1:40" x14ac:dyDescent="0.2">
      <c r="A341" t="s">
        <v>116</v>
      </c>
      <c r="B341" s="21">
        <f>SUM(B3:B338)</f>
        <v>0</v>
      </c>
      <c r="C341" s="21">
        <f t="shared" ref="C341:M341" si="3">SUM(C3:C338)</f>
        <v>0</v>
      </c>
      <c r="D341" s="21">
        <f t="shared" si="3"/>
        <v>0</v>
      </c>
      <c r="E341" s="21">
        <f t="shared" si="3"/>
        <v>0</v>
      </c>
      <c r="F341" s="21">
        <f t="shared" si="3"/>
        <v>0</v>
      </c>
      <c r="G341" s="21">
        <f t="shared" si="3"/>
        <v>0</v>
      </c>
      <c r="H341" s="21">
        <f t="shared" si="3"/>
        <v>0</v>
      </c>
      <c r="I341" s="21">
        <f t="shared" si="3"/>
        <v>0</v>
      </c>
      <c r="J341" s="21">
        <f t="shared" si="3"/>
        <v>0</v>
      </c>
      <c r="K341" s="21">
        <f t="shared" si="3"/>
        <v>0</v>
      </c>
      <c r="L341" s="21">
        <f t="shared" si="3"/>
        <v>0</v>
      </c>
      <c r="M341" s="21">
        <f t="shared" si="3"/>
        <v>0</v>
      </c>
      <c r="N341" s="21">
        <f t="shared" ref="N341:U341" si="4">SUM(N3:N338)</f>
        <v>0</v>
      </c>
      <c r="O341" s="21">
        <f t="shared" si="4"/>
        <v>0</v>
      </c>
      <c r="P341" s="21">
        <f t="shared" si="4"/>
        <v>0</v>
      </c>
      <c r="Q341" s="21">
        <f t="shared" si="4"/>
        <v>0</v>
      </c>
      <c r="R341" s="21">
        <f t="shared" si="4"/>
        <v>0</v>
      </c>
      <c r="S341" s="21">
        <f t="shared" si="4"/>
        <v>0</v>
      </c>
      <c r="T341" s="21">
        <f t="shared" si="4"/>
        <v>0</v>
      </c>
      <c r="U341" s="21">
        <f t="shared" si="4"/>
        <v>0</v>
      </c>
      <c r="V341" s="21">
        <f t="shared" ref="V341:AN341" si="5">SUM(V3:V338)</f>
        <v>0</v>
      </c>
      <c r="W341" s="21">
        <f t="shared" si="5"/>
        <v>0</v>
      </c>
      <c r="X341" s="21">
        <f t="shared" si="5"/>
        <v>0</v>
      </c>
      <c r="Y341" s="21">
        <f t="shared" si="5"/>
        <v>0</v>
      </c>
      <c r="Z341" s="21">
        <f t="shared" si="5"/>
        <v>0</v>
      </c>
      <c r="AA341" s="21">
        <f t="shared" si="5"/>
        <v>0</v>
      </c>
      <c r="AB341" s="21">
        <f t="shared" si="5"/>
        <v>0</v>
      </c>
      <c r="AC341" s="21">
        <f t="shared" si="5"/>
        <v>0</v>
      </c>
      <c r="AD341" s="21">
        <f t="shared" si="5"/>
        <v>0</v>
      </c>
      <c r="AE341" s="21">
        <f t="shared" si="5"/>
        <v>0</v>
      </c>
      <c r="AF341" s="21">
        <f t="shared" si="5"/>
        <v>0</v>
      </c>
      <c r="AG341" s="21">
        <f t="shared" si="5"/>
        <v>0</v>
      </c>
      <c r="AH341" s="21">
        <f t="shared" si="5"/>
        <v>0</v>
      </c>
      <c r="AI341" s="21">
        <f t="shared" si="5"/>
        <v>0</v>
      </c>
      <c r="AJ341" s="21">
        <f t="shared" si="5"/>
        <v>0</v>
      </c>
      <c r="AK341" s="21">
        <f t="shared" si="5"/>
        <v>0</v>
      </c>
      <c r="AL341" s="21">
        <f t="shared" si="5"/>
        <v>0</v>
      </c>
      <c r="AM341" s="21">
        <f t="shared" si="5"/>
        <v>0</v>
      </c>
      <c r="AN341" s="21">
        <f t="shared" si="5"/>
        <v>0</v>
      </c>
    </row>
  </sheetData>
  <phoneticPr fontId="8" type="noConversion"/>
  <pageMargins left="0.7" right="0.7" top="0.75" bottom="0.75" header="0.3" footer="0.3"/>
  <ignoredErrors>
    <ignoredError sqref="B2:L2 N2:V2 W2:AN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00BE-1959-DA42-A44B-AC498A1275B7}">
  <dimension ref="A2:L14"/>
  <sheetViews>
    <sheetView zoomScale="72" zoomScaleNormal="72" workbookViewId="0">
      <selection activeCell="A5" sqref="A5"/>
    </sheetView>
  </sheetViews>
  <sheetFormatPr baseColWidth="10" defaultRowHeight="16" x14ac:dyDescent="0.2"/>
  <cols>
    <col min="2" max="2" width="29.83203125" customWidth="1"/>
    <col min="3" max="3" width="70.5" customWidth="1"/>
    <col min="4" max="5" width="23" style="1" customWidth="1"/>
    <col min="6" max="7" width="16.83203125" style="1" customWidth="1"/>
    <col min="8" max="8" width="59.83203125" style="15" customWidth="1"/>
    <col min="9" max="9" width="84.83203125" style="15" customWidth="1"/>
  </cols>
  <sheetData>
    <row r="2" spans="1:12" x14ac:dyDescent="0.2">
      <c r="A2" s="11" t="s">
        <v>12</v>
      </c>
      <c r="B2" s="11" t="s">
        <v>15</v>
      </c>
      <c r="C2" s="8" t="s">
        <v>12</v>
      </c>
      <c r="D2" s="11" t="s">
        <v>18</v>
      </c>
      <c r="E2" s="11" t="s">
        <v>16</v>
      </c>
      <c r="F2" s="11" t="s">
        <v>53</v>
      </c>
      <c r="G2" s="11" t="s">
        <v>13</v>
      </c>
      <c r="H2" s="19" t="s">
        <v>17</v>
      </c>
      <c r="I2" s="16" t="s">
        <v>70</v>
      </c>
    </row>
    <row r="3" spans="1:12" ht="119" x14ac:dyDescent="0.2">
      <c r="A3" s="14" t="s">
        <v>1</v>
      </c>
      <c r="B3" s="12" t="e">
        <f>Calculations!H3</f>
        <v>#DIV/0!</v>
      </c>
      <c r="C3" s="13" t="str">
        <f>Calculations!I3</f>
        <v>Using Figure 1, compare the extent of Arctic sea ice in September 2020 with the average extent of Arctic sea ice in September from 1981 to 2010.</v>
      </c>
      <c r="D3" s="4" t="str">
        <f>Calculations!J3</f>
        <v>Compare</v>
      </c>
      <c r="E3" s="4">
        <f>Calculations!K3</f>
        <v>4</v>
      </c>
      <c r="F3" s="4">
        <f>Calculations!B3</f>
        <v>2</v>
      </c>
      <c r="G3" s="6" t="e">
        <f>Calculations!F3</f>
        <v>#DIV/0!</v>
      </c>
      <c r="H3" s="13" t="e">
        <f>IF(Calculations!G3=3,Calculations!N3,IF(Calculations!G3=2,Calculations!M3,IF(Calculations!G3=1,Calculations!L3)))</f>
        <v>#DIV/0!</v>
      </c>
      <c r="I3" s="13" t="s">
        <v>56</v>
      </c>
    </row>
    <row r="4" spans="1:12" ht="34" x14ac:dyDescent="0.2">
      <c r="A4" s="14" t="s">
        <v>2</v>
      </c>
      <c r="B4" s="12" t="e">
        <f>Calculations!H4</f>
        <v>#DIV/0!</v>
      </c>
      <c r="C4" s="13" t="str">
        <f>Calculations!I4</f>
        <v>Using Figure 2, calculate the mean volume of Arctic sea ice in April from 1980 to 2020.</v>
      </c>
      <c r="D4" s="4" t="str">
        <f>Calculations!J4</f>
        <v>Calculate</v>
      </c>
      <c r="E4" s="4">
        <f>Calculations!K4</f>
        <v>4</v>
      </c>
      <c r="F4" s="4">
        <f>Calculations!B4</f>
        <v>1</v>
      </c>
      <c r="G4" s="6" t="e">
        <f>Calculations!F4</f>
        <v>#DIV/0!</v>
      </c>
      <c r="H4" s="13" t="e">
        <f>IF(Calculations!G4=3,Calculations!N4,IF(Calculations!G4=2,Calculations!M4,IF(Calculations!G4=1,Calculations!L4)))</f>
        <v>#DIV/0!</v>
      </c>
      <c r="I4" s="13" t="s">
        <v>59</v>
      </c>
    </row>
    <row r="5" spans="1:12" ht="51" x14ac:dyDescent="0.2">
      <c r="A5" s="14" t="s">
        <v>3</v>
      </c>
      <c r="B5" s="12" t="e">
        <f>Calculations!H5</f>
        <v>#DIV/0!</v>
      </c>
      <c r="C5" s="13" t="str">
        <f>Calculations!I5</f>
        <v>Using Figure 2, calculate the difference in the volume of Arctic sea ice from September 1980 to September 2020. </v>
      </c>
      <c r="D5" s="4" t="str">
        <f>Calculations!J5</f>
        <v xml:space="preserve">Calculate </v>
      </c>
      <c r="E5" s="4">
        <f>Calculations!K5</f>
        <v>4</v>
      </c>
      <c r="F5" s="4">
        <f>Calculations!B5</f>
        <v>1</v>
      </c>
      <c r="G5" s="6" t="e">
        <f>Calculations!F5</f>
        <v>#DIV/0!</v>
      </c>
      <c r="H5" s="13" t="e">
        <f>IF(Calculations!G5=3,Calculations!N5,IF(Calculations!G5=2,Calculations!M5,IF(Calculations!G5=1,Calculations!L5)))</f>
        <v>#DIV/0!</v>
      </c>
      <c r="I5" s="15" t="s">
        <v>75</v>
      </c>
      <c r="L5" s="3"/>
    </row>
    <row r="6" spans="1:12" ht="68" x14ac:dyDescent="0.2">
      <c r="A6" s="14" t="s">
        <v>4</v>
      </c>
      <c r="B6" s="12" t="e">
        <f>Calculations!H6</f>
        <v>#DIV/0!</v>
      </c>
      <c r="C6" s="13" t="str">
        <f>Calculations!I6</f>
        <v>Suggest how changes in the extent of Arctic sea ice are evidence of climate change. </v>
      </c>
      <c r="D6" s="4" t="str">
        <f>Calculations!J6</f>
        <v>Suggest</v>
      </c>
      <c r="E6" s="4">
        <f>Calculations!K6</f>
        <v>3</v>
      </c>
      <c r="F6" s="4">
        <f>Calculations!B6</f>
        <v>2</v>
      </c>
      <c r="G6" s="6" t="e">
        <f>Calculations!F6</f>
        <v>#DIV/0!</v>
      </c>
      <c r="H6" s="13" t="e">
        <f>IF(Calculations!G6=3,Calculations!N6,IF(Calculations!G6=2,Calculations!M6,IF(Calculations!G6=1,Calculations!L6)))</f>
        <v>#DIV/0!</v>
      </c>
      <c r="I6" s="13" t="s">
        <v>66</v>
      </c>
      <c r="L6" s="3"/>
    </row>
    <row r="7" spans="1:12" ht="170" x14ac:dyDescent="0.2">
      <c r="A7" s="14" t="s">
        <v>5</v>
      </c>
      <c r="B7" s="12" t="e">
        <f>Calculations!H7</f>
        <v>#DIV/0!</v>
      </c>
      <c r="C7" s="13" t="str">
        <f>Calculations!I7</f>
        <v>‘International agreements are essential for managing climate change.’ Do you agree?
Explain your answer. Use Figure 3 and your own understanding.</v>
      </c>
      <c r="D7" s="4" t="str">
        <f>Calculations!J7</f>
        <v>Do you agree?</v>
      </c>
      <c r="E7" s="4" t="str">
        <f>Calculations!K7</f>
        <v>2, 3</v>
      </c>
      <c r="F7" s="4">
        <f>Calculations!B7</f>
        <v>4</v>
      </c>
      <c r="G7" s="6" t="e">
        <f>Calculations!F7</f>
        <v>#DIV/0!</v>
      </c>
      <c r="H7" s="13" t="e">
        <f>IF(Calculations!G7=3,Calculations!N7,IF(Calculations!G7=2,Calculations!M7,IF(Calculations!G7=1,Calculations!L7)))</f>
        <v>#DIV/0!</v>
      </c>
      <c r="I7" s="17" t="s">
        <v>69</v>
      </c>
    </row>
    <row r="8" spans="1:12" ht="85" x14ac:dyDescent="0.2">
      <c r="A8" s="14" t="s">
        <v>6</v>
      </c>
      <c r="B8" s="12" t="e">
        <f>Calculations!H8</f>
        <v>#DIV/0!</v>
      </c>
      <c r="C8" s="13" t="str">
        <f>Calculations!I8</f>
        <v>Using Figure 4, name the type of plate margin shown at X.</v>
      </c>
      <c r="D8" s="4" t="str">
        <f>Calculations!J8</f>
        <v>Name</v>
      </c>
      <c r="E8" s="4">
        <f>Calculations!K8</f>
        <v>4</v>
      </c>
      <c r="F8" s="4">
        <f>Calculations!B8</f>
        <v>1</v>
      </c>
      <c r="G8" s="6" t="e">
        <f>Calculations!F8</f>
        <v>#DIV/0!</v>
      </c>
      <c r="H8" s="13" t="e">
        <f>IF(Calculations!G8=3,Calculations!N8,IF(Calculations!G8=2,Calculations!M8,IF(Calculations!G8=1,Calculations!L8)))</f>
        <v>#DIV/0!</v>
      </c>
      <c r="I8" s="15" t="s">
        <v>74</v>
      </c>
    </row>
    <row r="9" spans="1:12" ht="34" x14ac:dyDescent="0.2">
      <c r="A9" s="14" t="s">
        <v>7</v>
      </c>
      <c r="B9" s="12" t="e">
        <f>Calculations!H9</f>
        <v>#DIV/0!</v>
      </c>
      <c r="C9" s="13" t="str">
        <f>Calculations!I9</f>
        <v>Using Figure 4, which statement describes the movement of plates at X?</v>
      </c>
      <c r="D9" s="4" t="str">
        <f>Calculations!J9</f>
        <v>Which</v>
      </c>
      <c r="E9" s="4">
        <f>Calculations!K9</f>
        <v>4</v>
      </c>
      <c r="F9" s="4">
        <f>Calculations!B9</f>
        <v>1</v>
      </c>
      <c r="G9" s="6" t="e">
        <f>Calculations!F9</f>
        <v>#DIV/0!</v>
      </c>
      <c r="H9" s="13" t="e">
        <f>IF(Calculations!G9=3,Calculations!N9,IF(Calculations!G9=2,Calculations!M9,IF(Calculations!G9=1,Calculations!L9)))</f>
        <v>#DIV/0!</v>
      </c>
      <c r="I9" s="15" t="s">
        <v>76</v>
      </c>
    </row>
    <row r="10" spans="1:12" ht="68" x14ac:dyDescent="0.2">
      <c r="A10" s="14" t="s">
        <v>8</v>
      </c>
      <c r="B10" s="12" t="e">
        <f>Calculations!H10</f>
        <v>#DIV/0!</v>
      </c>
      <c r="C10" s="13" t="str">
        <f>Calculations!I10</f>
        <v>Using Figure 4, suggest one reason why new crust is formed at the location labelled Y.</v>
      </c>
      <c r="D10" s="4" t="str">
        <f>Calculations!J10</f>
        <v>Suggest</v>
      </c>
      <c r="E10" s="4">
        <f>Calculations!K10</f>
        <v>3</v>
      </c>
      <c r="F10" s="4">
        <f>Calculations!B10</f>
        <v>1</v>
      </c>
      <c r="G10" s="6" t="e">
        <f>Calculations!F10</f>
        <v>#DIV/0!</v>
      </c>
      <c r="H10" s="13" t="e">
        <f>IF(Calculations!G10=3,Calculations!N10,IF(Calculations!G10=2,Calculations!M10,IF(Calculations!G10=1,Calculations!L10)))</f>
        <v>#DIV/0!</v>
      </c>
      <c r="I10" s="13" t="s">
        <v>82</v>
      </c>
    </row>
    <row r="11" spans="1:12" ht="272" x14ac:dyDescent="0.2">
      <c r="A11" s="14" t="s">
        <v>9</v>
      </c>
      <c r="B11" s="12" t="e">
        <f>Calculations!H11</f>
        <v>#DIV/0!</v>
      </c>
      <c r="C11" s="13" t="str">
        <f>Calculations!I11</f>
        <v>Explain why people continue to live in areas that are at risk from a tectonic hazard. </v>
      </c>
      <c r="D11" s="4" t="str">
        <f>Calculations!J11</f>
        <v>Explain</v>
      </c>
      <c r="E11" s="4" t="str">
        <f>Calculations!K11</f>
        <v>1, 2</v>
      </c>
      <c r="F11" s="4">
        <f>Calculations!B11</f>
        <v>6</v>
      </c>
      <c r="G11" s="6" t="e">
        <f>Calculations!F11</f>
        <v>#DIV/0!</v>
      </c>
      <c r="H11" s="13" t="e">
        <f>IF(Calculations!G11=3,Calculations!N11,IF(Calculations!G11=2,Calculations!M11,IF(Calculations!G11=1,Calculations!L11)))</f>
        <v>#DIV/0!</v>
      </c>
      <c r="I11" s="13" t="s">
        <v>90</v>
      </c>
    </row>
    <row r="12" spans="1:12" ht="170" x14ac:dyDescent="0.2">
      <c r="A12" s="14" t="s">
        <v>10</v>
      </c>
      <c r="B12" s="12" t="e">
        <f>Calculations!H12</f>
        <v>#DIV/0!</v>
      </c>
      <c r="C12" s="13" t="str">
        <f>Calculations!I12</f>
        <v>Using Figure 5 or Figure 6, give two primary effects of either volcanic eruptions or earthquakes.</v>
      </c>
      <c r="D12" s="4" t="str">
        <f>Calculations!J12</f>
        <v>Give</v>
      </c>
      <c r="E12" s="4">
        <f>Calculations!K12</f>
        <v>4</v>
      </c>
      <c r="F12" s="4">
        <f>Calculations!B12</f>
        <v>2</v>
      </c>
      <c r="G12" s="6" t="e">
        <f>Calculations!F12</f>
        <v>#DIV/0!</v>
      </c>
      <c r="H12" s="13" t="e">
        <f>IF(Calculations!G12=3,Calculations!N12,IF(Calculations!G12=2,Calculations!M12,IF(Calculations!G12=1,Calculations!L12)))</f>
        <v>#DIV/0!</v>
      </c>
      <c r="I12" s="13" t="s">
        <v>99</v>
      </c>
    </row>
    <row r="13" spans="1:12" ht="384" customHeight="1" x14ac:dyDescent="0.2">
      <c r="A13" s="14" t="s">
        <v>11</v>
      </c>
      <c r="B13" s="12" t="e">
        <f>Calculations!H13</f>
        <v>#DIV/0!</v>
      </c>
      <c r="C13" s="13" t="str">
        <f>Calculations!I13</f>
        <v>‘Both immediate and long-term responses are needed after a tropical storm.’
Discuss this statement.
Use Figure 7 and an example of a tropical storm you have studied.</v>
      </c>
      <c r="D13" s="4" t="str">
        <f>Calculations!J13</f>
        <v>Discuss</v>
      </c>
      <c r="E13" s="4" t="str">
        <f>Calculations!K13</f>
        <v>1, 2 and 3</v>
      </c>
      <c r="F13" s="4">
        <f>Calculations!B13</f>
        <v>9</v>
      </c>
      <c r="G13" s="6" t="e">
        <f>Calculations!F13</f>
        <v>#DIV/0!</v>
      </c>
      <c r="H13" s="13" t="e">
        <f>IF(Calculations!G13=3,Calculations!N13,IF(Calculations!G13=2,Calculations!M13,IF(Calculations!G13=1,Calculations!L13)))</f>
        <v>#DIV/0!</v>
      </c>
      <c r="I13" s="13" t="s">
        <v>103</v>
      </c>
    </row>
    <row r="14" spans="1:12" ht="17" x14ac:dyDescent="0.2">
      <c r="A14" s="14" t="s">
        <v>11</v>
      </c>
      <c r="B14" s="12" t="e">
        <f>Calculations!H14</f>
        <v>#DIV/0!</v>
      </c>
      <c r="C14" s="13" t="str">
        <f>Calculations!I14</f>
        <v>SPG</v>
      </c>
      <c r="D14" s="4" t="str">
        <f>Calculations!J14</f>
        <v>SPG</v>
      </c>
      <c r="E14" s="4" t="str">
        <f>Calculations!K14</f>
        <v>SPG</v>
      </c>
      <c r="F14" s="4">
        <f>Calculations!B14</f>
        <v>3</v>
      </c>
      <c r="G14" s="6" t="e">
        <f>Calculations!F14</f>
        <v>#DIV/0!</v>
      </c>
      <c r="H14" s="13" t="e">
        <f>IF(Calculations!G14=3,Calculations!N14,IF(Calculations!G14=2,Calculations!M14,IF(Calculations!G14=1,Calculations!L14)))</f>
        <v>#DIV/0!</v>
      </c>
    </row>
  </sheetData>
  <phoneticPr fontId="8" type="noConversion"/>
  <conditionalFormatting sqref="B3:B14">
    <cfRule type="containsText" dxfId="14" priority="1" stopIfTrue="1" operator="containsText" text="Significant area for improvement">
      <formula>NOT(ISERROR(SEARCH("Significant area for improvement",B3)))</formula>
    </cfRule>
    <cfRule type="containsText" dxfId="13" priority="2" stopIfTrue="1" operator="containsText" text="Area for development">
      <formula>NOT(ISERROR(SEARCH("Area for development",B3)))</formula>
    </cfRule>
    <cfRule type="containsText" dxfId="12" priority="3" stopIfTrue="1" operator="containsText" text="Secure">
      <formula>NOT(ISERROR(SEARCH("Secure",B3)))</formula>
    </cfRule>
  </conditionalFormatting>
  <pageMargins left="0.7" right="0.7" top="0.75" bottom="0.75" header="0.3" footer="0.3"/>
  <ignoredErrors>
    <ignoredError sqref="A3:A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CE7A-81FC-1D4C-BCDC-F68858D9B53F}">
  <dimension ref="A2:E9"/>
  <sheetViews>
    <sheetView workbookViewId="0">
      <selection activeCell="C23" sqref="C23"/>
    </sheetView>
  </sheetViews>
  <sheetFormatPr baseColWidth="10" defaultRowHeight="16" x14ac:dyDescent="0.2"/>
  <cols>
    <col min="1" max="1" width="20" bestFit="1" customWidth="1"/>
    <col min="2" max="2" width="16.33203125" bestFit="1" customWidth="1"/>
    <col min="3" max="3" width="27.6640625" bestFit="1" customWidth="1"/>
    <col min="4" max="4" width="27.1640625" bestFit="1" customWidth="1"/>
  </cols>
  <sheetData>
    <row r="2" spans="1:5" x14ac:dyDescent="0.2">
      <c r="A2" s="23" t="s">
        <v>108</v>
      </c>
      <c r="B2" s="11" t="s">
        <v>109</v>
      </c>
      <c r="C2" s="11" t="s">
        <v>113</v>
      </c>
      <c r="D2" s="11" t="s">
        <v>114</v>
      </c>
      <c r="E2" s="27" t="s">
        <v>115</v>
      </c>
    </row>
    <row r="3" spans="1:5" x14ac:dyDescent="0.2">
      <c r="A3" s="2" t="s">
        <v>83</v>
      </c>
      <c r="B3" s="1">
        <f>Calculations!B19</f>
        <v>0</v>
      </c>
      <c r="C3" s="1">
        <f>Calculations!C19</f>
        <v>0</v>
      </c>
      <c r="D3" s="1">
        <f>Calculations!D19</f>
        <v>0</v>
      </c>
      <c r="E3" s="26">
        <f>Calculations!E19</f>
        <v>0</v>
      </c>
    </row>
    <row r="4" spans="1:5" x14ac:dyDescent="0.2">
      <c r="A4" s="2" t="s">
        <v>84</v>
      </c>
      <c r="B4" s="1">
        <f>Calculations!B20</f>
        <v>0</v>
      </c>
      <c r="C4" s="1">
        <f>Calculations!C20</f>
        <v>0</v>
      </c>
      <c r="D4" s="1">
        <f>Calculations!D20</f>
        <v>0</v>
      </c>
      <c r="E4" s="26">
        <f>Calculations!E20</f>
        <v>0</v>
      </c>
    </row>
    <row r="5" spans="1:5" x14ac:dyDescent="0.2">
      <c r="A5" s="2" t="s">
        <v>85</v>
      </c>
      <c r="B5" s="1">
        <f>Calculations!B21</f>
        <v>3</v>
      </c>
      <c r="C5" s="1">
        <f>Calculations!C21</f>
        <v>345</v>
      </c>
      <c r="D5" s="1">
        <f>Calculations!D21</f>
        <v>0</v>
      </c>
      <c r="E5" s="26">
        <f>Calculations!E21</f>
        <v>0</v>
      </c>
    </row>
    <row r="6" spans="1:5" x14ac:dyDescent="0.2">
      <c r="A6" s="1" t="s">
        <v>86</v>
      </c>
      <c r="B6" s="1">
        <f>Calculations!B22</f>
        <v>8</v>
      </c>
      <c r="C6" s="1">
        <f>Calculations!C22</f>
        <v>920</v>
      </c>
      <c r="D6" s="1">
        <f>Calculations!D22</f>
        <v>0</v>
      </c>
      <c r="E6" s="26">
        <f>Calculations!E22</f>
        <v>0</v>
      </c>
    </row>
    <row r="7" spans="1:5" x14ac:dyDescent="0.2">
      <c r="A7" s="1" t="s">
        <v>110</v>
      </c>
      <c r="B7" s="1">
        <f>Calculations!B23</f>
        <v>4</v>
      </c>
      <c r="C7" s="1">
        <f>Calculations!C23</f>
        <v>460</v>
      </c>
      <c r="D7" s="1">
        <f>Calculations!D23</f>
        <v>0</v>
      </c>
      <c r="E7" s="26">
        <f>Calculations!E23</f>
        <v>0</v>
      </c>
    </row>
    <row r="8" spans="1:5" x14ac:dyDescent="0.2">
      <c r="A8" s="1" t="s">
        <v>112</v>
      </c>
      <c r="B8" s="1">
        <f>Calculations!B24</f>
        <v>6</v>
      </c>
      <c r="C8" s="1">
        <f>Calculations!C24</f>
        <v>690</v>
      </c>
      <c r="D8" s="1">
        <f>Calculations!D24</f>
        <v>0</v>
      </c>
      <c r="E8" s="26">
        <f>Calculations!E24</f>
        <v>0</v>
      </c>
    </row>
    <row r="9" spans="1:5" x14ac:dyDescent="0.2">
      <c r="A9" s="1" t="s">
        <v>111</v>
      </c>
      <c r="B9" s="1">
        <f>Calculations!B25</f>
        <v>9</v>
      </c>
      <c r="C9" s="1">
        <f>Calculations!C25</f>
        <v>1035</v>
      </c>
      <c r="D9" s="1">
        <f>Calculations!D25</f>
        <v>0</v>
      </c>
      <c r="E9" s="26">
        <f>Calculations!E25</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9953-397A-2E4A-ADA1-0B51BD08F29C}">
  <dimension ref="A2:L11"/>
  <sheetViews>
    <sheetView zoomScale="72" zoomScaleNormal="72" workbookViewId="0">
      <selection activeCell="G11" sqref="G11"/>
    </sheetView>
  </sheetViews>
  <sheetFormatPr baseColWidth="10" defaultRowHeight="16" x14ac:dyDescent="0.2"/>
  <cols>
    <col min="2" max="2" width="29.83203125" customWidth="1"/>
    <col min="3" max="3" width="70.5" customWidth="1"/>
    <col min="4" max="5" width="23" style="1" customWidth="1"/>
    <col min="6" max="7" width="16.83203125" style="1" customWidth="1"/>
    <col min="8" max="8" width="68.1640625" style="15" customWidth="1"/>
    <col min="9" max="9" width="84.83203125" style="15" customWidth="1"/>
  </cols>
  <sheetData>
    <row r="2" spans="1:12" x14ac:dyDescent="0.2">
      <c r="A2" s="11" t="s">
        <v>12</v>
      </c>
      <c r="B2" s="11" t="s">
        <v>15</v>
      </c>
      <c r="C2" s="8" t="s">
        <v>12</v>
      </c>
      <c r="D2" s="11" t="s">
        <v>18</v>
      </c>
      <c r="E2" s="11" t="s">
        <v>16</v>
      </c>
      <c r="F2" s="11" t="s">
        <v>53</v>
      </c>
      <c r="G2" s="11" t="s">
        <v>13</v>
      </c>
      <c r="H2" s="19" t="s">
        <v>17</v>
      </c>
      <c r="I2" s="16" t="s">
        <v>70</v>
      </c>
    </row>
    <row r="3" spans="1:12" ht="102" x14ac:dyDescent="0.2">
      <c r="A3" s="14" t="s">
        <v>117</v>
      </c>
      <c r="B3" s="12" t="e">
        <f>Calculations!H32</f>
        <v>#DIV/0!</v>
      </c>
      <c r="C3" s="17" t="str">
        <f>Calculations!I32</f>
        <v>Outline one reason why there are high levels of biodiversity in the tropical rainforest. </v>
      </c>
      <c r="D3" s="4" t="str">
        <f>Calculations!J32</f>
        <v>Outline</v>
      </c>
      <c r="E3" s="4">
        <f>Calculations!K32</f>
        <v>2</v>
      </c>
      <c r="F3" s="4">
        <f>Calculations!B32</f>
        <v>2</v>
      </c>
      <c r="G3" s="6" t="e">
        <f>Calculations!F32</f>
        <v>#DIV/0!</v>
      </c>
      <c r="H3" s="17" t="e">
        <f>IF(Calculations!G32=3,Calculations!N32,IF(Calculations!G32=2,Calculations!M32,IF(Calculations!G32=1,Calculations!L32)))</f>
        <v>#DIV/0!</v>
      </c>
      <c r="I3" s="13" t="s">
        <v>142</v>
      </c>
    </row>
    <row r="4" spans="1:12" ht="104" customHeight="1" x14ac:dyDescent="0.2">
      <c r="A4" s="14" t="s">
        <v>118</v>
      </c>
      <c r="B4" s="12" t="e">
        <f>Calculations!H33</f>
        <v>#DIV/0!</v>
      </c>
      <c r="C4" s="17" t="str">
        <f>Calculations!I33</f>
        <v>State one threat to biodiversity in the tropical rainforest. </v>
      </c>
      <c r="D4" s="4" t="str">
        <f>Calculations!J33</f>
        <v>State</v>
      </c>
      <c r="E4" s="4">
        <f>Calculations!K33</f>
        <v>1</v>
      </c>
      <c r="F4" s="4">
        <f>Calculations!B33</f>
        <v>1</v>
      </c>
      <c r="G4" s="6" t="e">
        <f>Calculations!F33</f>
        <v>#DIV/0!</v>
      </c>
      <c r="H4" s="17" t="e">
        <f>IF(Calculations!G33=3,Calculations!N33,IF(Calculations!G33=2,Calculations!M33,IF(Calculations!G33=1,Calculations!L33)))</f>
        <v>#DIV/0!</v>
      </c>
      <c r="I4" s="13" t="s">
        <v>146</v>
      </c>
    </row>
    <row r="5" spans="1:12" ht="51" x14ac:dyDescent="0.2">
      <c r="A5" s="14" t="s">
        <v>119</v>
      </c>
      <c r="B5" s="12" t="e">
        <f>Calculations!H34</f>
        <v>#DIV/0!</v>
      </c>
      <c r="C5" s="17" t="str">
        <f>Calculations!I34</f>
        <v>Complete the following paragraph by choosing the correct words from the list below.</v>
      </c>
      <c r="D5" s="4" t="str">
        <f>Calculations!J34</f>
        <v>Complete</v>
      </c>
      <c r="E5" s="4">
        <f>Calculations!K34</f>
        <v>4</v>
      </c>
      <c r="F5" s="4">
        <f>Calculations!B34</f>
        <v>3</v>
      </c>
      <c r="G5" s="6" t="e">
        <f>Calculations!F34</f>
        <v>#DIV/0!</v>
      </c>
      <c r="H5" s="17" t="e">
        <f>IF(Calculations!G34=3,Calculations!N34,IF(Calculations!G34=2,Calculations!M34,IF(Calculations!G34=1,Calculations!L34)))</f>
        <v>#DIV/0!</v>
      </c>
      <c r="I5" s="13" t="s">
        <v>150</v>
      </c>
      <c r="L5" s="3"/>
    </row>
    <row r="6" spans="1:12" ht="119" x14ac:dyDescent="0.2">
      <c r="A6" s="14" t="s">
        <v>120</v>
      </c>
      <c r="B6" s="12" t="e">
        <f>Calculations!H35</f>
        <v>#DIV/0!</v>
      </c>
      <c r="C6" s="17" t="str">
        <f>Calculations!I35</f>
        <v>Use the following data to complete Figure 9. </v>
      </c>
      <c r="D6" s="4" t="str">
        <f>Calculations!J35</f>
        <v>Complete</v>
      </c>
      <c r="E6" s="4">
        <f>Calculations!K35</f>
        <v>4</v>
      </c>
      <c r="F6" s="4">
        <f>Calculations!B35</f>
        <v>1</v>
      </c>
      <c r="G6" s="6" t="e">
        <f>Calculations!F35</f>
        <v>#DIV/0!</v>
      </c>
      <c r="H6" s="17" t="e">
        <f>IF(Calculations!G35=3,Calculations!N35,IF(Calculations!G35=2,Calculations!M35,IF(Calculations!G35=1,Calculations!L35)))</f>
        <v>#DIV/0!</v>
      </c>
      <c r="I6" s="13" t="s">
        <v>175</v>
      </c>
      <c r="L6" s="3"/>
    </row>
    <row r="7" spans="1:12" ht="51" x14ac:dyDescent="0.2">
      <c r="A7" s="14" t="s">
        <v>121</v>
      </c>
      <c r="B7" s="12" t="e">
        <f>Calculations!H36</f>
        <v>#DIV/0!</v>
      </c>
      <c r="C7" s="17" t="str">
        <f>Calculations!I36</f>
        <v>Using Figure 9, which one of the following statements is true? </v>
      </c>
      <c r="D7" s="4" t="str">
        <f>Calculations!J36</f>
        <v>Which</v>
      </c>
      <c r="E7" s="4">
        <f>Calculations!K36</f>
        <v>4</v>
      </c>
      <c r="F7" s="4">
        <f>Calculations!B36</f>
        <v>1</v>
      </c>
      <c r="G7" s="6" t="e">
        <f>Calculations!F36</f>
        <v>#DIV/0!</v>
      </c>
      <c r="H7" s="17" t="e">
        <f>IF(Calculations!G36=3,Calculations!N36,IF(Calculations!G36=2,Calculations!M36,IF(Calculations!G36=1,Calculations!L36)))</f>
        <v>#DIV/0!</v>
      </c>
      <c r="I7" s="17" t="s">
        <v>158</v>
      </c>
    </row>
    <row r="8" spans="1:12" ht="262" customHeight="1" x14ac:dyDescent="0.2">
      <c r="A8" s="14" t="s">
        <v>122</v>
      </c>
      <c r="B8" s="12" t="e">
        <f>Calculations!H37</f>
        <v>#DIV/0!</v>
      </c>
      <c r="C8" s="17" t="str">
        <f>Calculations!I37</f>
        <v>Suggest how deforestation in the tropical rainforest can be caused by a range of different activities. Use a case study.</v>
      </c>
      <c r="D8" s="4" t="str">
        <f>Calculations!J37</f>
        <v>Suggest</v>
      </c>
      <c r="E8" s="4" t="str">
        <f>Calculations!K37</f>
        <v>2, 3</v>
      </c>
      <c r="F8" s="4">
        <f>Calculations!B37</f>
        <v>6</v>
      </c>
      <c r="G8" s="6" t="e">
        <f>Calculations!F37</f>
        <v>#DIV/0!</v>
      </c>
      <c r="H8" s="17" t="e">
        <f>IF(Calculations!G37=3,Calculations!N37,IF(Calculations!G37=2,Calculations!M37,IF(Calculations!G37=1,Calculations!L37)))</f>
        <v>#DIV/0!</v>
      </c>
      <c r="I8" s="13" t="s">
        <v>162</v>
      </c>
    </row>
    <row r="9" spans="1:12" ht="119" x14ac:dyDescent="0.2">
      <c r="A9" s="14" t="s">
        <v>123</v>
      </c>
      <c r="B9" s="12" t="e">
        <f>Calculations!H38</f>
        <v>#DIV/0!</v>
      </c>
      <c r="C9" s="17" t="str">
        <f>Calculations!I38</f>
        <v>Outline one way selective logging can be used to manage the rainforest sustainably. </v>
      </c>
      <c r="D9" s="4" t="str">
        <f>Calculations!J38</f>
        <v>Outline</v>
      </c>
      <c r="E9" s="4">
        <f>Calculations!K38</f>
        <v>2</v>
      </c>
      <c r="F9" s="4">
        <f>Calculations!B38</f>
        <v>1</v>
      </c>
      <c r="G9" s="6" t="e">
        <f>Calculations!F38</f>
        <v>#DIV/0!</v>
      </c>
      <c r="H9" s="17" t="e">
        <f>IF(Calculations!G38=3,Calculations!N38,IF(Calculations!G38=2,Calculations!M38,IF(Calculations!G38=1,Calculations!L38)))</f>
        <v>#DIV/0!</v>
      </c>
      <c r="I9" s="13" t="s">
        <v>163</v>
      </c>
    </row>
    <row r="10" spans="1:12" ht="136" x14ac:dyDescent="0.2">
      <c r="A10" s="14" t="s">
        <v>124</v>
      </c>
      <c r="B10" s="12" t="e">
        <f>Calculations!H39</f>
        <v>#DIV/0!</v>
      </c>
      <c r="C10" s="17" t="str">
        <f>Calculations!I39</f>
        <v>Using either Figure 10 or Figure 11, suggest one way the soil can be affected by the climate in either a hot desert or cold environment. </v>
      </c>
      <c r="D10" s="4" t="str">
        <f>Calculations!J39</f>
        <v>Suggest</v>
      </c>
      <c r="E10" s="4">
        <f>Calculations!K39</f>
        <v>3</v>
      </c>
      <c r="F10" s="4">
        <f>Calculations!B39</f>
        <v>1</v>
      </c>
      <c r="G10" s="6" t="e">
        <f>Calculations!F39</f>
        <v>#DIV/0!</v>
      </c>
      <c r="H10" s="17" t="e">
        <f>IF(Calculations!G39=3,Calculations!N39,IF(Calculations!G39=2,Calculations!M39,IF(Calculations!G39=1,Calculations!L39)))</f>
        <v>#DIV/0!</v>
      </c>
      <c r="I10" s="13" t="s">
        <v>174</v>
      </c>
    </row>
    <row r="11" spans="1:12" ht="296" customHeight="1" x14ac:dyDescent="0.2">
      <c r="A11" s="14" t="s">
        <v>125</v>
      </c>
      <c r="B11" s="12" t="e">
        <f>Calculations!H40</f>
        <v>#DIV/0!</v>
      </c>
      <c r="C11" s="17" t="str">
        <f>Calculations!I40</f>
        <v>‘Plants and animals need to have special adaptations to cope with extreme environments.’
Discuss this statement.
Use either Figure 12 or Figure 13 and your own understanding.</v>
      </c>
      <c r="D11" s="4" t="str">
        <f>Calculations!J40</f>
        <v>Discuss</v>
      </c>
      <c r="E11" s="4" t="str">
        <f>Calculations!K40</f>
        <v>1, 2 and 3</v>
      </c>
      <c r="F11" s="4">
        <f>Calculations!B40</f>
        <v>9</v>
      </c>
      <c r="G11" s="6" t="e">
        <f>Calculations!F40</f>
        <v>#DIV/0!</v>
      </c>
      <c r="H11" s="17" t="e">
        <f>IF(Calculations!G40=3,Calculations!N40,IF(Calculations!G40=2,Calculations!M40,IF(Calculations!G40=1,Calculations!L40)))</f>
        <v>#DIV/0!</v>
      </c>
      <c r="I11" s="13" t="s">
        <v>173</v>
      </c>
    </row>
  </sheetData>
  <phoneticPr fontId="8" type="noConversion"/>
  <conditionalFormatting sqref="B3:B11">
    <cfRule type="containsText" dxfId="11" priority="1" stopIfTrue="1" operator="containsText" text="Significant area for improvement">
      <formula>NOT(ISERROR(SEARCH("Significant area for improvement",B3)))</formula>
    </cfRule>
    <cfRule type="containsText" dxfId="10" priority="2" stopIfTrue="1" operator="containsText" text="Area for development">
      <formula>NOT(ISERROR(SEARCH("Area for development",B3)))</formula>
    </cfRule>
    <cfRule type="containsText" dxfId="9" priority="3" stopIfTrue="1" operator="containsText" text="Secure">
      <formula>NOT(ISERROR(SEARCH("Secure",B3)))</formula>
    </cfRule>
  </conditionalFormatting>
  <pageMargins left="0.7" right="0.7" top="0.75" bottom="0.75" header="0.3" footer="0.3"/>
  <ignoredErrors>
    <ignoredError sqref="A3:A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088E-0829-0E40-91AA-0CF20EBEAA24}">
  <dimension ref="A2:E9"/>
  <sheetViews>
    <sheetView workbookViewId="0">
      <selection activeCell="F16" sqref="F16"/>
    </sheetView>
  </sheetViews>
  <sheetFormatPr baseColWidth="10" defaultRowHeight="16" x14ac:dyDescent="0.2"/>
  <cols>
    <col min="1" max="1" width="20" bestFit="1" customWidth="1"/>
    <col min="2" max="2" width="16.33203125" bestFit="1" customWidth="1"/>
    <col min="3" max="3" width="27.6640625" bestFit="1" customWidth="1"/>
    <col min="4" max="4" width="27.1640625" bestFit="1" customWidth="1"/>
  </cols>
  <sheetData>
    <row r="2" spans="1:5" x14ac:dyDescent="0.2">
      <c r="A2" s="23" t="s">
        <v>108</v>
      </c>
      <c r="B2" s="11" t="s">
        <v>109</v>
      </c>
      <c r="C2" s="11" t="s">
        <v>113</v>
      </c>
      <c r="D2" s="11" t="s">
        <v>114</v>
      </c>
      <c r="E2" s="27" t="s">
        <v>115</v>
      </c>
    </row>
    <row r="3" spans="1:5" x14ac:dyDescent="0.2">
      <c r="A3" s="2" t="s">
        <v>83</v>
      </c>
      <c r="B3" s="1">
        <f>Calculations!B45</f>
        <v>1</v>
      </c>
      <c r="C3" s="1">
        <f>Calculations!C45</f>
        <v>115</v>
      </c>
      <c r="D3" s="1">
        <f>Calculations!D45</f>
        <v>0</v>
      </c>
      <c r="E3" s="26">
        <f>Calculations!E45</f>
        <v>0</v>
      </c>
    </row>
    <row r="4" spans="1:5" x14ac:dyDescent="0.2">
      <c r="A4" s="2" t="s">
        <v>84</v>
      </c>
      <c r="B4" s="1">
        <f>Calculations!B46</f>
        <v>3</v>
      </c>
      <c r="C4" s="1">
        <f>Calculations!C46</f>
        <v>345</v>
      </c>
      <c r="D4" s="1">
        <f>Calculations!D46</f>
        <v>0</v>
      </c>
      <c r="E4" s="26">
        <f>Calculations!E46</f>
        <v>0</v>
      </c>
    </row>
    <row r="5" spans="1:5" x14ac:dyDescent="0.2">
      <c r="A5" s="2" t="s">
        <v>85</v>
      </c>
      <c r="B5" s="1">
        <f>Calculations!B47</f>
        <v>1</v>
      </c>
      <c r="C5" s="1">
        <f>Calculations!C47</f>
        <v>115</v>
      </c>
      <c r="D5" s="1">
        <f>Calculations!D47</f>
        <v>0</v>
      </c>
      <c r="E5" s="26">
        <f>Calculations!E47</f>
        <v>0</v>
      </c>
    </row>
    <row r="6" spans="1:5" x14ac:dyDescent="0.2">
      <c r="A6" s="1" t="s">
        <v>86</v>
      </c>
      <c r="B6" s="1">
        <f>Calculations!B48</f>
        <v>5</v>
      </c>
      <c r="C6" s="1">
        <f>Calculations!C48</f>
        <v>575</v>
      </c>
      <c r="D6" s="1">
        <f>Calculations!D48</f>
        <v>0</v>
      </c>
      <c r="E6" s="26">
        <f>Calculations!E48</f>
        <v>0</v>
      </c>
    </row>
    <row r="7" spans="1:5" x14ac:dyDescent="0.2">
      <c r="A7" s="1" t="s">
        <v>110</v>
      </c>
      <c r="B7" s="1">
        <f>Calculations!B49</f>
        <v>6</v>
      </c>
      <c r="C7" s="1">
        <f>Calculations!C49</f>
        <v>690</v>
      </c>
      <c r="D7" s="1">
        <f>Calculations!D49</f>
        <v>0</v>
      </c>
      <c r="E7" s="26">
        <f>Calculations!E49</f>
        <v>0</v>
      </c>
    </row>
    <row r="8" spans="1:5" x14ac:dyDescent="0.2">
      <c r="A8" s="1" t="s">
        <v>111</v>
      </c>
      <c r="B8" s="1">
        <f>Calculations!B50</f>
        <v>9</v>
      </c>
      <c r="C8" s="1">
        <f>Calculations!C50</f>
        <v>1035</v>
      </c>
      <c r="D8" s="1">
        <f>Calculations!D50</f>
        <v>0</v>
      </c>
      <c r="E8" s="26">
        <f>Calculations!E50</f>
        <v>0</v>
      </c>
    </row>
    <row r="9" spans="1:5" x14ac:dyDescent="0.2">
      <c r="A9" s="1"/>
      <c r="B9" s="1"/>
      <c r="C9" s="1"/>
      <c r="D9" s="1"/>
      <c r="E9" s="2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C36C2-D172-7E4A-811B-959D08D84DAB}">
  <dimension ref="A2:L8"/>
  <sheetViews>
    <sheetView zoomScale="72" zoomScaleNormal="72" workbookViewId="0">
      <selection activeCell="I14" sqref="I14"/>
    </sheetView>
  </sheetViews>
  <sheetFormatPr baseColWidth="10" defaultRowHeight="16" x14ac:dyDescent="0.2"/>
  <cols>
    <col min="2" max="2" width="29.83203125" customWidth="1"/>
    <col min="3" max="3" width="70.5" customWidth="1"/>
    <col min="4" max="5" width="23" style="1" customWidth="1"/>
    <col min="6" max="7" width="16.83203125" style="1" customWidth="1"/>
    <col min="8" max="8" width="90" style="15" customWidth="1"/>
    <col min="9" max="9" width="84.83203125" style="15" customWidth="1"/>
  </cols>
  <sheetData>
    <row r="2" spans="1:12" x14ac:dyDescent="0.2">
      <c r="A2" s="11" t="s">
        <v>12</v>
      </c>
      <c r="B2" s="11" t="s">
        <v>15</v>
      </c>
      <c r="C2" s="8" t="s">
        <v>12</v>
      </c>
      <c r="D2" s="11" t="s">
        <v>18</v>
      </c>
      <c r="E2" s="11" t="s">
        <v>16</v>
      </c>
      <c r="F2" s="11" t="s">
        <v>53</v>
      </c>
      <c r="G2" s="11" t="s">
        <v>13</v>
      </c>
      <c r="H2" s="19" t="s">
        <v>17</v>
      </c>
      <c r="I2" s="16" t="s">
        <v>70</v>
      </c>
    </row>
    <row r="3" spans="1:12" ht="68" x14ac:dyDescent="0.2">
      <c r="A3" s="14" t="s">
        <v>176</v>
      </c>
      <c r="B3" s="12" t="e">
        <f>Calculations!H57</f>
        <v>#DIV/0!</v>
      </c>
      <c r="C3" s="17" t="str">
        <f>Calculations!I57</f>
        <v>What does ‘managed retreat’ mean?</v>
      </c>
      <c r="D3" s="4" t="str">
        <f>Calculations!J57</f>
        <v>What</v>
      </c>
      <c r="E3" s="4">
        <f>Calculations!K57</f>
        <v>1</v>
      </c>
      <c r="F3" s="4">
        <f>Calculations!B57</f>
        <v>1</v>
      </c>
      <c r="G3" s="6" t="e">
        <f>Calculations!F57</f>
        <v>#DIV/0!</v>
      </c>
      <c r="H3" s="17" t="e">
        <f>IF(Calculations!G57=3,Calculations!N57,IF(Calculations!G57=2,Calculations!M57,IF(Calculations!G57=1,Calculations!L57)))</f>
        <v>#DIV/0!</v>
      </c>
      <c r="I3" s="13" t="s">
        <v>236</v>
      </c>
    </row>
    <row r="4" spans="1:12" ht="34" x14ac:dyDescent="0.2">
      <c r="A4" s="14" t="s">
        <v>177</v>
      </c>
      <c r="B4" s="12" t="e">
        <f>Calculations!H58</f>
        <v>#DIV/0!</v>
      </c>
      <c r="C4" s="17" t="str">
        <f>Calculations!I58</f>
        <v>Using Figure 14, which one of the following grid squares shows a shingle beach?
Shade one circle only.</v>
      </c>
      <c r="D4" s="4" t="str">
        <f>Calculations!J58</f>
        <v>Which</v>
      </c>
      <c r="E4" s="4" t="str">
        <f>Calculations!K58</f>
        <v>N/A</v>
      </c>
      <c r="F4" s="4">
        <f>Calculations!B58</f>
        <v>1</v>
      </c>
      <c r="G4" s="6" t="e">
        <f>Calculations!F58</f>
        <v>#DIV/0!</v>
      </c>
      <c r="H4" s="17" t="e">
        <f>IF(Calculations!G58=3,Calculations!N58,IF(Calculations!G58=2,Calculations!M58,IF(Calculations!G58=1,Calculations!L58)))</f>
        <v>#DIV/0!</v>
      </c>
      <c r="I4" s="13"/>
    </row>
    <row r="5" spans="1:12" ht="51" x14ac:dyDescent="0.2">
      <c r="A5" s="14" t="s">
        <v>178</v>
      </c>
      <c r="B5" s="12" t="e">
        <f>Calculations!H59</f>
        <v>#DIV/0!</v>
      </c>
      <c r="C5" s="17" t="str">
        <f>Calculations!I59</f>
        <v>Using Figure 14, identify one method of hard engineering shown in grid square 9879. </v>
      </c>
      <c r="D5" s="4" t="str">
        <f>Calculations!J59</f>
        <v xml:space="preserve">Identify </v>
      </c>
      <c r="E5" s="4">
        <f>Calculations!K59</f>
        <v>1</v>
      </c>
      <c r="F5" s="4">
        <f>Calculations!B59</f>
        <v>1</v>
      </c>
      <c r="G5" s="6" t="e">
        <f>Calculations!F59</f>
        <v>#DIV/0!</v>
      </c>
      <c r="H5" s="17" t="e">
        <f>IF(Calculations!G59=3,Calculations!N59,IF(Calculations!G59=2,Calculations!M59,IF(Calculations!G59=1,Calculations!L59)))</f>
        <v>#DIV/0!</v>
      </c>
      <c r="I5" s="13" t="s">
        <v>237</v>
      </c>
      <c r="L5" s="3"/>
    </row>
    <row r="6" spans="1:12" ht="85" x14ac:dyDescent="0.2">
      <c r="A6" s="14" t="s">
        <v>179</v>
      </c>
      <c r="B6" s="12" t="e">
        <f>Calculations!H60</f>
        <v>#DIV/0!</v>
      </c>
      <c r="C6" s="17" t="str">
        <f>Calculations!I60</f>
        <v>The area labelled X shows a coastal spit.
Using Figure 14, describe the size and shape of the spit.</v>
      </c>
      <c r="D6" s="4" t="str">
        <f>Calculations!J60</f>
        <v>Describe</v>
      </c>
      <c r="E6" s="4">
        <f>Calculations!K60</f>
        <v>4</v>
      </c>
      <c r="F6" s="4">
        <f>Calculations!B60</f>
        <v>2</v>
      </c>
      <c r="G6" s="6" t="e">
        <f>Calculations!F60</f>
        <v>#DIV/0!</v>
      </c>
      <c r="H6" s="17" t="e">
        <f>IF(Calculations!G60=3,Calculations!N60,IF(Calculations!G60=2,Calculations!M60,IF(Calculations!G60=1,Calculations!L60)))</f>
        <v>#DIV/0!</v>
      </c>
      <c r="I6" s="13" t="s">
        <v>238</v>
      </c>
      <c r="L6" s="3"/>
    </row>
    <row r="7" spans="1:12" ht="136" x14ac:dyDescent="0.2">
      <c r="A7" s="14" t="s">
        <v>180</v>
      </c>
      <c r="B7" s="12" t="e">
        <f>Calculations!H61</f>
        <v>#DIV/0!</v>
      </c>
      <c r="C7" s="17" t="str">
        <f>Calculations!I61</f>
        <v>You have studied a coastal management scheme in the UK. Explain the effects of the scheme.</v>
      </c>
      <c r="D7" s="4" t="str">
        <f>Calculations!J61</f>
        <v>Explain</v>
      </c>
      <c r="E7" s="4" t="str">
        <f>Calculations!K61</f>
        <v>1 and 2</v>
      </c>
      <c r="F7" s="4">
        <f>Calculations!B61</f>
        <v>4</v>
      </c>
      <c r="G7" s="6" t="e">
        <f>Calculations!F61</f>
        <v>#DIV/0!</v>
      </c>
      <c r="H7" s="17" t="e">
        <f>IF(Calculations!G61=3,Calculations!N61,IF(Calculations!G61=2,Calculations!M61,IF(Calculations!G61=1,Calculations!L61)))</f>
        <v>#DIV/0!</v>
      </c>
      <c r="I7" s="17" t="s">
        <v>239</v>
      </c>
    </row>
    <row r="8" spans="1:12" ht="408" customHeight="1" x14ac:dyDescent="0.2">
      <c r="A8" s="14" t="s">
        <v>181</v>
      </c>
      <c r="B8" s="12" t="e">
        <f>Calculations!H62</f>
        <v>#DIV/0!</v>
      </c>
      <c r="C8" s="17" t="str">
        <f>Calculations!I62</f>
        <v>Explain how coastal landscapes are formed by different processes. Use Figure 15 and your own understanding. </v>
      </c>
      <c r="D8" s="4" t="str">
        <f>Calculations!J62</f>
        <v>Explain</v>
      </c>
      <c r="E8" s="4" t="str">
        <f>Calculations!K62</f>
        <v>2 and 3</v>
      </c>
      <c r="F8" s="4">
        <f>Calculations!B62</f>
        <v>6</v>
      </c>
      <c r="G8" s="6" t="e">
        <f>Calculations!F62</f>
        <v>#DIV/0!</v>
      </c>
      <c r="H8" s="17" t="e">
        <f>IF(Calculations!G62=3,Calculations!N62,IF(Calculations!G62=2,Calculations!M62,IF(Calculations!G62=1,Calculations!L62)))</f>
        <v>#DIV/0!</v>
      </c>
      <c r="I8" s="13" t="s">
        <v>240</v>
      </c>
    </row>
  </sheetData>
  <phoneticPr fontId="8" type="noConversion"/>
  <conditionalFormatting sqref="B3:B8">
    <cfRule type="containsText" dxfId="8" priority="1" stopIfTrue="1" operator="containsText" text="Significant area for improvement">
      <formula>NOT(ISERROR(SEARCH("Significant area for improvement",B3)))</formula>
    </cfRule>
    <cfRule type="containsText" dxfId="7" priority="2" stopIfTrue="1" operator="containsText" text="Area for development">
      <formula>NOT(ISERROR(SEARCH("Area for development",B3)))</formula>
    </cfRule>
    <cfRule type="containsText" dxfId="6" priority="3" stopIfTrue="1" operator="containsText" text="Secure">
      <formula>NOT(ISERROR(SEARCH("Secure",B3)))</formula>
    </cfRule>
  </conditionalFormatting>
  <pageMargins left="0.7" right="0.7" top="0.75" bottom="0.75" header="0.3" footer="0.3"/>
  <ignoredErrors>
    <ignoredError sqref="A3:A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E446C-E618-6840-BFE0-73238715591A}">
  <dimension ref="A2:E15"/>
  <sheetViews>
    <sheetView workbookViewId="0">
      <selection activeCell="A2" sqref="A2:E8"/>
    </sheetView>
  </sheetViews>
  <sheetFormatPr baseColWidth="10" defaultRowHeight="16" x14ac:dyDescent="0.2"/>
  <cols>
    <col min="1" max="1" width="20" bestFit="1" customWidth="1"/>
    <col min="2" max="2" width="16.33203125" bestFit="1" customWidth="1"/>
    <col min="3" max="3" width="27.6640625" bestFit="1" customWidth="1"/>
    <col min="4" max="4" width="27.1640625" bestFit="1" customWidth="1"/>
    <col min="5" max="5" width="17.6640625" customWidth="1"/>
  </cols>
  <sheetData>
    <row r="2" spans="1:5" x14ac:dyDescent="0.2">
      <c r="A2" s="32" t="str">
        <f>Calculations!A66</f>
        <v>Assessment Objective</v>
      </c>
      <c r="B2" s="23" t="str">
        <f>Calculations!B66</f>
        <v>Total Marks in Unit</v>
      </c>
      <c r="C2" s="23" t="str">
        <f>Calculations!C66</f>
        <v>Total Marks Available for Cohort</v>
      </c>
      <c r="D2" s="23" t="str">
        <f>Calculations!D66</f>
        <v>Total Marks Achieved by Cohort</v>
      </c>
      <c r="E2" s="23" t="str">
        <f>Calculations!E66</f>
        <v>%</v>
      </c>
    </row>
    <row r="3" spans="1:5" x14ac:dyDescent="0.2">
      <c r="A3" s="31" t="str">
        <f>Calculations!A67</f>
        <v>AO1</v>
      </c>
      <c r="B3" s="2">
        <f>Calculations!B67</f>
        <v>2</v>
      </c>
      <c r="C3" s="2">
        <f>Calculations!C67</f>
        <v>230</v>
      </c>
      <c r="D3" s="2">
        <f>Calculations!D67</f>
        <v>0</v>
      </c>
      <c r="E3" s="26">
        <f>Calculations!E67</f>
        <v>0</v>
      </c>
    </row>
    <row r="4" spans="1:5" x14ac:dyDescent="0.2">
      <c r="A4" s="31" t="str">
        <f>Calculations!A68</f>
        <v>AO2</v>
      </c>
      <c r="B4" s="2">
        <f>Calculations!B68</f>
        <v>0</v>
      </c>
      <c r="C4" s="2">
        <f>Calculations!C68</f>
        <v>0</v>
      </c>
      <c r="D4" s="2">
        <f>Calculations!D68</f>
        <v>0</v>
      </c>
      <c r="E4" s="26">
        <f>Calculations!E68</f>
        <v>0</v>
      </c>
    </row>
    <row r="5" spans="1:5" x14ac:dyDescent="0.2">
      <c r="A5" s="31" t="str">
        <f>Calculations!A69</f>
        <v>AO3</v>
      </c>
      <c r="B5" s="2">
        <f>Calculations!B69</f>
        <v>0</v>
      </c>
      <c r="C5" s="2">
        <f>Calculations!C69</f>
        <v>0</v>
      </c>
      <c r="D5" s="2">
        <f>Calculations!D69</f>
        <v>0</v>
      </c>
      <c r="E5" s="26">
        <f>Calculations!E69</f>
        <v>0</v>
      </c>
    </row>
    <row r="6" spans="1:5" x14ac:dyDescent="0.2">
      <c r="A6" s="31" t="str">
        <f>Calculations!A70</f>
        <v>AO4</v>
      </c>
      <c r="B6" s="2">
        <f>Calculations!B70</f>
        <v>2</v>
      </c>
      <c r="C6" s="2">
        <f>Calculations!C70</f>
        <v>230</v>
      </c>
      <c r="D6" s="2">
        <f>Calculations!D70</f>
        <v>0</v>
      </c>
      <c r="E6" s="26">
        <f>Calculations!E70</f>
        <v>0</v>
      </c>
    </row>
    <row r="7" spans="1:5" x14ac:dyDescent="0.2">
      <c r="A7" s="31" t="str">
        <f>Calculations!A71</f>
        <v>AO1 &amp; AO2</v>
      </c>
      <c r="B7" s="2">
        <f>Calculations!B71</f>
        <v>4</v>
      </c>
      <c r="C7" s="2">
        <f>Calculations!C71</f>
        <v>460</v>
      </c>
      <c r="D7" s="2">
        <f>Calculations!D71</f>
        <v>0</v>
      </c>
      <c r="E7" s="26">
        <f>Calculations!E71</f>
        <v>0</v>
      </c>
    </row>
    <row r="8" spans="1:5" x14ac:dyDescent="0.2">
      <c r="A8" s="31" t="str">
        <f>Calculations!A72</f>
        <v>AO2 &amp; AO3</v>
      </c>
      <c r="B8" s="2">
        <f>Calculations!B72</f>
        <v>6</v>
      </c>
      <c r="C8" s="2">
        <f>Calculations!C72</f>
        <v>690</v>
      </c>
      <c r="D8" s="2">
        <f>Calculations!D72</f>
        <v>0</v>
      </c>
      <c r="E8" s="26">
        <f>Calculations!E72</f>
        <v>0</v>
      </c>
    </row>
    <row r="9" spans="1:5" x14ac:dyDescent="0.2">
      <c r="A9" s="20"/>
      <c r="B9" s="20"/>
      <c r="C9" s="20"/>
      <c r="D9" s="20"/>
      <c r="E9" s="20"/>
    </row>
    <row r="10" spans="1:5" x14ac:dyDescent="0.2">
      <c r="A10" s="20"/>
      <c r="B10" s="20"/>
      <c r="C10" s="20"/>
      <c r="D10" s="20"/>
      <c r="E10" s="20"/>
    </row>
    <row r="11" spans="1:5" x14ac:dyDescent="0.2">
      <c r="A11" s="20"/>
      <c r="B11" s="20"/>
      <c r="C11" s="20"/>
      <c r="D11" s="20"/>
      <c r="E11" s="20"/>
    </row>
    <row r="12" spans="1:5" x14ac:dyDescent="0.2">
      <c r="A12" s="20"/>
      <c r="B12" s="20"/>
      <c r="C12" s="20"/>
      <c r="D12" s="20"/>
      <c r="E12" s="20"/>
    </row>
    <row r="13" spans="1:5" x14ac:dyDescent="0.2">
      <c r="A13" s="20"/>
      <c r="B13" s="20"/>
      <c r="C13" s="20"/>
      <c r="D13" s="20"/>
      <c r="E13" s="20"/>
    </row>
    <row r="14" spans="1:5" x14ac:dyDescent="0.2">
      <c r="A14" s="20"/>
      <c r="B14" s="20"/>
      <c r="C14" s="20"/>
      <c r="D14" s="20"/>
      <c r="E14" s="20"/>
    </row>
    <row r="15" spans="1:5" x14ac:dyDescent="0.2">
      <c r="A15" s="20"/>
      <c r="B15" s="20"/>
      <c r="C15" s="20"/>
      <c r="D15" s="20"/>
      <c r="E15" s="2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CD3D-80D9-1F42-BA34-3E02549E0C09}">
  <dimension ref="A2:L8"/>
  <sheetViews>
    <sheetView topLeftCell="A5" zoomScale="72" zoomScaleNormal="72" workbookViewId="0">
      <selection activeCell="I6" sqref="I6"/>
    </sheetView>
  </sheetViews>
  <sheetFormatPr baseColWidth="10" defaultRowHeight="16" x14ac:dyDescent="0.2"/>
  <cols>
    <col min="2" max="2" width="29.83203125" customWidth="1"/>
    <col min="3" max="3" width="70.5" customWidth="1"/>
    <col min="4" max="5" width="23" style="1" customWidth="1"/>
    <col min="6" max="7" width="16.83203125" style="1" customWidth="1"/>
    <col min="8" max="8" width="68.1640625" style="15" customWidth="1"/>
    <col min="9" max="9" width="84.83203125" style="15" customWidth="1"/>
  </cols>
  <sheetData>
    <row r="2" spans="1:12" x14ac:dyDescent="0.2">
      <c r="A2" s="11" t="s">
        <v>12</v>
      </c>
      <c r="B2" s="11" t="s">
        <v>15</v>
      </c>
      <c r="C2" s="8" t="s">
        <v>12</v>
      </c>
      <c r="D2" s="11" t="s">
        <v>18</v>
      </c>
      <c r="E2" s="11" t="s">
        <v>16</v>
      </c>
      <c r="F2" s="11" t="s">
        <v>53</v>
      </c>
      <c r="G2" s="11" t="s">
        <v>13</v>
      </c>
      <c r="H2" s="19" t="s">
        <v>17</v>
      </c>
      <c r="I2" s="16" t="s">
        <v>70</v>
      </c>
    </row>
    <row r="3" spans="1:12" ht="96" customHeight="1" x14ac:dyDescent="0.2">
      <c r="A3" s="14" t="s">
        <v>182</v>
      </c>
      <c r="B3" s="12" t="e">
        <f>Calculations!H79</f>
        <v>#DIV/0!</v>
      </c>
      <c r="C3" s="17" t="str">
        <f>Calculations!I79</f>
        <v>Which one of the following factors is most likely to cause river levels to rise quickly after heavy rainfall?</v>
      </c>
      <c r="D3" s="4" t="str">
        <f>Calculations!J79</f>
        <v>Which</v>
      </c>
      <c r="E3" s="4">
        <f>Calculations!K79</f>
        <v>1</v>
      </c>
      <c r="F3" s="4">
        <f>Calculations!B79</f>
        <v>1</v>
      </c>
      <c r="G3" s="6" t="e">
        <f>Calculations!F79</f>
        <v>#DIV/0!</v>
      </c>
      <c r="H3" s="17" t="e">
        <f>IF(Calculations!G79=3,Calculations!N79,IF(Calculations!G79=2,Calculations!M79,IF(Calculations!G79=1,Calculations!L79)))</f>
        <v>#DIV/0!</v>
      </c>
      <c r="I3" s="13" t="s">
        <v>255</v>
      </c>
    </row>
    <row r="4" spans="1:12" ht="104" customHeight="1" x14ac:dyDescent="0.2">
      <c r="A4" s="14" t="s">
        <v>183</v>
      </c>
      <c r="B4" s="12" t="e">
        <f>Calculations!H80</f>
        <v>#DIV/0!</v>
      </c>
      <c r="C4" s="17" t="str">
        <f>Calculations!I80</f>
        <v>Using Figure 16, measure the distance along the Old River Witham between point X and point Y.
Shade one circle only.</v>
      </c>
      <c r="D4" s="4" t="str">
        <f>Calculations!J80</f>
        <v>Measure</v>
      </c>
      <c r="E4" s="4" t="str">
        <f>Calculations!K80</f>
        <v>N/A</v>
      </c>
      <c r="F4" s="4">
        <f>Calculations!B80</f>
        <v>1</v>
      </c>
      <c r="G4" s="6" t="e">
        <f>Calculations!F80</f>
        <v>#DIV/0!</v>
      </c>
      <c r="H4" s="17" t="e">
        <f>IF(Calculations!G80=3,Calculations!N80,IF(Calculations!G80=2,Calculations!M80,IF(Calculations!G80=1,Calculations!L80)))</f>
        <v>#DIV/0!</v>
      </c>
      <c r="I4" s="13"/>
    </row>
    <row r="5" spans="1:12" ht="91" customHeight="1" x14ac:dyDescent="0.2">
      <c r="A5" s="14" t="s">
        <v>184</v>
      </c>
      <c r="B5" s="12" t="e">
        <f>Calculations!H81</f>
        <v>#DIV/0!</v>
      </c>
      <c r="C5" s="17" t="str">
        <f>Calculations!I81</f>
        <v>Using Figure 16, identify one method of hard engineering shown in grid square 0970.</v>
      </c>
      <c r="D5" s="4" t="str">
        <f>Calculations!J81</f>
        <v xml:space="preserve">Identify </v>
      </c>
      <c r="E5" s="4">
        <f>Calculations!K81</f>
        <v>1</v>
      </c>
      <c r="F5" s="4">
        <f>Calculations!B81</f>
        <v>1</v>
      </c>
      <c r="G5" s="6" t="e">
        <f>Calculations!F81</f>
        <v>#DIV/0!</v>
      </c>
      <c r="H5" s="17" t="e">
        <f>IF(Calculations!G81=3,Calculations!N81,IF(Calculations!G81=2,Calculations!M81,IF(Calculations!G81=1,Calculations!L81)))</f>
        <v>#DIV/0!</v>
      </c>
      <c r="I5" s="13" t="s">
        <v>256</v>
      </c>
      <c r="L5" s="3"/>
    </row>
    <row r="6" spans="1:12" ht="198" customHeight="1" x14ac:dyDescent="0.2">
      <c r="A6" s="14" t="s">
        <v>185</v>
      </c>
      <c r="B6" s="12" t="e">
        <f>Calculations!H82</f>
        <v>#DIV/0!</v>
      </c>
      <c r="C6" s="17" t="str">
        <f>Calculations!I82</f>
        <v>Using Figure 16, describe the relief and drainage shown in grid square 0870.</v>
      </c>
      <c r="D6" s="4" t="str">
        <f>Calculations!J82</f>
        <v>Describe</v>
      </c>
      <c r="E6" s="4">
        <f>Calculations!K82</f>
        <v>4</v>
      </c>
      <c r="F6" s="4">
        <f>Calculations!B82</f>
        <v>2</v>
      </c>
      <c r="G6" s="6" t="e">
        <f>Calculations!F82</f>
        <v>#DIV/0!</v>
      </c>
      <c r="H6" s="17" t="e">
        <f>IF(Calculations!G82=3,Calculations!N82,IF(Calculations!G82=2,Calculations!M82,IF(Calculations!G82=1,Calculations!L82)))</f>
        <v>#DIV/0!</v>
      </c>
      <c r="I6" s="13" t="s">
        <v>247</v>
      </c>
      <c r="L6" s="3"/>
    </row>
    <row r="7" spans="1:12" ht="263" customHeight="1" x14ac:dyDescent="0.2">
      <c r="A7" s="14" t="s">
        <v>186</v>
      </c>
      <c r="B7" s="12" t="e">
        <f>Calculations!H83</f>
        <v>#DIV/0!</v>
      </c>
      <c r="C7" s="17" t="str">
        <f>Calculations!I83</f>
        <v>You have studied a flood management scheme in the UK. Explain why the scheme was needed and how it works.</v>
      </c>
      <c r="D7" s="4" t="str">
        <f>Calculations!J83</f>
        <v>Explain</v>
      </c>
      <c r="E7" s="4" t="str">
        <f>Calculations!K83</f>
        <v>1 and 2</v>
      </c>
      <c r="F7" s="4">
        <f>Calculations!B83</f>
        <v>4</v>
      </c>
      <c r="G7" s="6" t="e">
        <f>Calculations!F83</f>
        <v>#DIV/0!</v>
      </c>
      <c r="H7" s="17" t="e">
        <f>IF(Calculations!G83=3,Calculations!N83,IF(Calculations!G83=2,Calculations!M83,IF(Calculations!G83=1,Calculations!L83)))</f>
        <v>#DIV/0!</v>
      </c>
      <c r="I7" s="17" t="s">
        <v>253</v>
      </c>
    </row>
    <row r="8" spans="1:12" ht="272" x14ac:dyDescent="0.2">
      <c r="A8" s="14" t="s">
        <v>187</v>
      </c>
      <c r="B8" s="12" t="e">
        <f>Calculations!H84</f>
        <v>#DIV/0!</v>
      </c>
      <c r="C8" s="17" t="str">
        <f>Calculations!I84</f>
        <v>Explain how river features are created by erosion and deposition. Use Figure 17 and your own understanding.</v>
      </c>
      <c r="D8" s="4" t="str">
        <f>Calculations!J84</f>
        <v>Explain</v>
      </c>
      <c r="E8" s="4" t="str">
        <f>Calculations!K84</f>
        <v>2 and 3</v>
      </c>
      <c r="F8" s="4">
        <f>Calculations!B84</f>
        <v>6</v>
      </c>
      <c r="G8" s="6" t="e">
        <f>Calculations!F84</f>
        <v>#DIV/0!</v>
      </c>
      <c r="H8" s="17" t="e">
        <f>IF(Calculations!G84=3,Calculations!N84,IF(Calculations!G84=2,Calculations!M84,IF(Calculations!G84=1,Calculations!L84)))</f>
        <v>#DIV/0!</v>
      </c>
      <c r="I8" s="13" t="s">
        <v>254</v>
      </c>
    </row>
  </sheetData>
  <phoneticPr fontId="8" type="noConversion"/>
  <conditionalFormatting sqref="B3:B8">
    <cfRule type="containsText" dxfId="5" priority="1" stopIfTrue="1" operator="containsText" text="Significant area for improvement">
      <formula>NOT(ISERROR(SEARCH("Significant area for improvement",B3)))</formula>
    </cfRule>
    <cfRule type="containsText" dxfId="4" priority="2" stopIfTrue="1" operator="containsText" text="Area for development">
      <formula>NOT(ISERROR(SEARCH("Area for development",B3)))</formula>
    </cfRule>
    <cfRule type="containsText" dxfId="3" priority="3" stopIfTrue="1" operator="containsText" text="Secure">
      <formula>NOT(ISERROR(SEARCH("Secure",B3)))</formula>
    </cfRule>
  </conditionalFormatting>
  <pageMargins left="0.7" right="0.7" top="0.75" bottom="0.75" header="0.3" footer="0.3"/>
  <ignoredErrors>
    <ignoredError sqref="A3:A8"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Cohort Size</vt:lpstr>
      <vt:lpstr>Student Data</vt:lpstr>
      <vt:lpstr>Nat Haz QLR</vt:lpstr>
      <vt:lpstr>Nat Haz AO Report</vt:lpstr>
      <vt:lpstr>Liv World QLR</vt:lpstr>
      <vt:lpstr>Liv World AO Report</vt:lpstr>
      <vt:lpstr>Coasts QLR</vt:lpstr>
      <vt:lpstr>Coasts AO Report </vt:lpstr>
      <vt:lpstr>Rivers QLR</vt:lpstr>
      <vt:lpstr>Rivers AO Report</vt:lpstr>
      <vt:lpstr>Glacial QLR</vt:lpstr>
      <vt:lpstr>Glacial AO Report </vt:lpstr>
      <vt:lpstr>Full AO Report</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Bennett - Internet Geography</dc:creator>
  <cp:lastModifiedBy>Anthony Bennett - Internet Geography</cp:lastModifiedBy>
  <dcterms:created xsi:type="dcterms:W3CDTF">2024-08-22T10:02:47Z</dcterms:created>
  <dcterms:modified xsi:type="dcterms:W3CDTF">2024-09-01T16:19:14Z</dcterms:modified>
</cp:coreProperties>
</file>